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1"/>
  </bookViews>
  <sheets>
    <sheet name="ใบปะหน้า" sheetId="1" r:id="rId1"/>
    <sheet name="ภาคที่1" sheetId="2" r:id="rId2"/>
  </sheets>
  <externalReferences>
    <externalReference r:id="rId5"/>
  </externalReferences>
  <definedNames>
    <definedName name="_xlnm.Print_Area" localSheetId="0">'ใบปะหน้า'!$A$1:$F$16,'ใบปะหน้า'!$A$20:$F$35,'ใบปะหน้า'!#REF!,'ใบปะหน้า'!#REF!,'ใบปะหน้า'!#REF!,'ใบปะหน้า'!#REF!,'ใบปะหน้า'!#REF!,'ใบปะหน้า'!#REF!,'ใบปะหน้า'!#REF!,'ใบปะหน้า'!#REF!,'ใบปะหน้า'!#REF!</definedName>
    <definedName name="_xlnm.Print_Area" localSheetId="1">'ภาคที่1'!$A$1:$H$229</definedName>
  </definedNames>
  <calcPr fullCalcOnLoad="1"/>
</workbook>
</file>

<file path=xl/sharedStrings.xml><?xml version="1.0" encoding="utf-8"?>
<sst xmlns="http://schemas.openxmlformats.org/spreadsheetml/2006/main" count="646" uniqueCount="153">
  <si>
    <t>เป้าหมายรายได้ภาษีสรรพสามิต  ประจำปีงบประมาณ 2554</t>
  </si>
  <si>
    <t>ทั่วราชอาณาจักร</t>
  </si>
  <si>
    <t>สำนักงานสรรพสามิต</t>
  </si>
  <si>
    <t>รวมรายได้ (บาท)</t>
  </si>
  <si>
    <t>ภาคที่ 1</t>
  </si>
  <si>
    <t>ภาคที่ 2</t>
  </si>
  <si>
    <t>ภาคที่ 3</t>
  </si>
  <si>
    <t>ภาคที่ 4</t>
  </si>
  <si>
    <t>ภาคที่ 5</t>
  </si>
  <si>
    <t>ภาคที่ 6</t>
  </si>
  <si>
    <t>ภาคที่ 7</t>
  </si>
  <si>
    <t>ภาคที่ 8</t>
  </si>
  <si>
    <t>ภาคที่ 9</t>
  </si>
  <si>
    <t>ภาคที่ 10</t>
  </si>
  <si>
    <t xml:space="preserve"> </t>
  </si>
  <si>
    <t>รวมทั่วราชอาณาจักร</t>
  </si>
  <si>
    <t>สำนักงานสรรพสามิตภาคที่ 1</t>
  </si>
  <si>
    <t>สำนักงานสรรพสามิตพื้นที่</t>
  </si>
  <si>
    <t>ชัยนาท</t>
  </si>
  <si>
    <t>นนทบุรี</t>
  </si>
  <si>
    <t>ปทุมธานี  1</t>
  </si>
  <si>
    <t>ปทุมธานี  2</t>
  </si>
  <si>
    <t>พระนครศรีอยุธยา  1</t>
  </si>
  <si>
    <t>พระนครศรีอยุธยา  2</t>
  </si>
  <si>
    <t>ลพบุรี</t>
  </si>
  <si>
    <t>สระบุรี</t>
  </si>
  <si>
    <t>สิงห์บุรี</t>
  </si>
  <si>
    <t>อ่างทอง</t>
  </si>
  <si>
    <t>รวม</t>
  </si>
  <si>
    <t xml:space="preserve"> - 7 -</t>
  </si>
  <si>
    <t xml:space="preserve"> - 8 -</t>
  </si>
  <si>
    <t>เป้าหมายรายได้ภาษีสรรพสามิต ประจำปีงบประมาณ 2554</t>
  </si>
  <si>
    <t>หน่วย : บาท</t>
  </si>
  <si>
    <t>เดือน                                                                    รายได้</t>
  </si>
  <si>
    <t>ตุลาคม</t>
  </si>
  <si>
    <t>พฤศจิกายน</t>
  </si>
  <si>
    <t>ธันวาคม</t>
  </si>
  <si>
    <t>มกราคม</t>
  </si>
  <si>
    <t>กุมภาพันธ์</t>
  </si>
  <si>
    <t xml:space="preserve"> มีนาคม</t>
  </si>
  <si>
    <t>เมษายน</t>
  </si>
  <si>
    <t>พฤษภาคม</t>
  </si>
  <si>
    <t xml:space="preserve"> มิถุนายน</t>
  </si>
  <si>
    <t>กรกฎาคม</t>
  </si>
  <si>
    <t>สิงหาคม</t>
  </si>
  <si>
    <t>กันยายน</t>
  </si>
  <si>
    <t xml:space="preserve">   1. สุรา</t>
  </si>
  <si>
    <t xml:space="preserve">   2. เบียร์</t>
  </si>
  <si>
    <t xml:space="preserve">   3. ยาสูบ</t>
  </si>
  <si>
    <t xml:space="preserve">   4. เครื่องดื่ม</t>
  </si>
  <si>
    <t xml:space="preserve">   5. น้ำมันและผลิตภัณฑ์น้ำมัน</t>
  </si>
  <si>
    <t xml:space="preserve">   6. รถยนต์</t>
  </si>
  <si>
    <t xml:space="preserve">   7. รถจักรยานยนต์</t>
  </si>
  <si>
    <t xml:space="preserve">   8. เครื่องไฟฟ้า</t>
  </si>
  <si>
    <t xml:space="preserve">   9. ผลิตภัณฑ์เครื่องหอมและเครื่องสำอาง</t>
  </si>
  <si>
    <t xml:space="preserve"> 10. แบตเตอรี่</t>
  </si>
  <si>
    <t xml:space="preserve"> 11. สนามกอล์ฟ</t>
  </si>
  <si>
    <t xml:space="preserve"> 12. ไนท์คลับ</t>
  </si>
  <si>
    <t xml:space="preserve"> 13. อาบอบนวด</t>
  </si>
  <si>
    <t xml:space="preserve"> 14. พรม</t>
  </si>
  <si>
    <t xml:space="preserve"> 15. รายได้เบ็ดเตล็ด</t>
  </si>
  <si>
    <t xml:space="preserve">        ก. ใบอนุญาต</t>
  </si>
  <si>
    <t xml:space="preserve">              - สุรา</t>
  </si>
  <si>
    <t xml:space="preserve">              - ยาสูบ</t>
  </si>
  <si>
    <t xml:space="preserve">              - ไพ่</t>
  </si>
  <si>
    <t xml:space="preserve">        ข. ค่าปรับเปรียบเทียบคดี</t>
  </si>
  <si>
    <t xml:space="preserve">        ค. เบ็ดเตล็ดอื่น</t>
  </si>
  <si>
    <t xml:space="preserve"> - 9 -</t>
  </si>
  <si>
    <t xml:space="preserve"> - 10 -</t>
  </si>
  <si>
    <t>สำนักงานสรรพสามิตพื้นที่ชัยนาท</t>
  </si>
  <si>
    <t xml:space="preserve">     หน่วย : บาท</t>
  </si>
  <si>
    <t xml:space="preserve">   2. เครื่องดื่ม</t>
  </si>
  <si>
    <t xml:space="preserve">   3. สนามกอล์ฟ</t>
  </si>
  <si>
    <t xml:space="preserve">   4. รายได้เบ็ดเตล็ด</t>
  </si>
  <si>
    <t xml:space="preserve">             - สุรา</t>
  </si>
  <si>
    <t xml:space="preserve">             - ยาสูบ</t>
  </si>
  <si>
    <t xml:space="preserve">             - ไพ่</t>
  </si>
  <si>
    <t xml:space="preserve"> - 11 -</t>
  </si>
  <si>
    <t xml:space="preserve"> - 12 -</t>
  </si>
  <si>
    <t>สำนักงานสรรพสามิตพื้นที่นนทบุรี</t>
  </si>
  <si>
    <t xml:space="preserve">   3. รถยนต์</t>
  </si>
  <si>
    <t xml:space="preserve">   4. ยาสูบ</t>
  </si>
  <si>
    <t xml:space="preserve">   5. เครื่องดื่ม</t>
  </si>
  <si>
    <t xml:space="preserve">   6. ผลิตภัณฑ์เครื่องหอมและเครื่องสำอาง</t>
  </si>
  <si>
    <t xml:space="preserve">   7. สนามกอล์ฟ</t>
  </si>
  <si>
    <t xml:space="preserve">   8. ไนท์คลับ</t>
  </si>
  <si>
    <t xml:space="preserve">   9. อาบอบนวด</t>
  </si>
  <si>
    <t xml:space="preserve">   10. รายได้เบ็ดเตล็ด   </t>
  </si>
  <si>
    <t xml:space="preserve"> - 13 -</t>
  </si>
  <si>
    <t xml:space="preserve"> - 14 -</t>
  </si>
  <si>
    <t>สำนักงานสรรพสามิตพื้นที่ปทุมธานี 1</t>
  </si>
  <si>
    <t xml:space="preserve">   5. ผลิตภัณฑ์เครื่องหอมและเครื่องสำอาง</t>
  </si>
  <si>
    <t xml:space="preserve">   6. แบตเตอรี่</t>
  </si>
  <si>
    <t xml:space="preserve">   9. พรม</t>
  </si>
  <si>
    <t xml:space="preserve">   10. รายได้เบ็ดเตล็ด</t>
  </si>
  <si>
    <t xml:space="preserve"> - 15 -</t>
  </si>
  <si>
    <t xml:space="preserve"> - 16 -</t>
  </si>
  <si>
    <t>สำนักงานสรรพสามิตพื้นที่ปทุมธานี 2</t>
  </si>
  <si>
    <t xml:space="preserve">   3. เครื่องดื่ม</t>
  </si>
  <si>
    <t xml:space="preserve">   4. น้ำมันและผลิตภัณฑ์น้ำมัน</t>
  </si>
  <si>
    <t xml:space="preserve">   5. รถจักรยานยนต์</t>
  </si>
  <si>
    <t xml:space="preserve">   7. แบตเตอรี่</t>
  </si>
  <si>
    <t xml:space="preserve">   8. สนามกอล์ฟ</t>
  </si>
  <si>
    <t xml:space="preserve">  10. พรม</t>
  </si>
  <si>
    <t xml:space="preserve">  11. รายได้เบ็ดเตล็ด  </t>
  </si>
  <si>
    <t xml:space="preserve"> - 17 -</t>
  </si>
  <si>
    <t xml:space="preserve"> - 18 -</t>
  </si>
  <si>
    <t>สำนักงานสรรพสามิตพื้นที่พระนครศรีอยุธยา 1</t>
  </si>
  <si>
    <t>มีนาคม</t>
  </si>
  <si>
    <t>มิถุนายน</t>
  </si>
  <si>
    <t xml:space="preserve">    1. สุรา</t>
  </si>
  <si>
    <t xml:space="preserve">    2. เบียร์</t>
  </si>
  <si>
    <t xml:space="preserve">    3. เครื่องดื่ม</t>
  </si>
  <si>
    <t xml:space="preserve">    4. รถยนต์</t>
  </si>
  <si>
    <t xml:space="preserve">    5. เครื่องไฟฟ้า</t>
  </si>
  <si>
    <t xml:space="preserve">    6. ผลิตภัณฑ์เครื่องหอมและเครื่องสำอาง</t>
  </si>
  <si>
    <t xml:space="preserve">    7. สนามกอล์ฟ</t>
  </si>
  <si>
    <t xml:space="preserve">    8. ไนท์คลับ</t>
  </si>
  <si>
    <t xml:space="preserve">    9. รายได้เบ็ดเตล็ด</t>
  </si>
  <si>
    <t xml:space="preserve"> - 19 -</t>
  </si>
  <si>
    <t xml:space="preserve"> - 20 -</t>
  </si>
  <si>
    <t>สำนักงานสรรพสามิตพื้นที่พระนครศรีอยุธยา 2</t>
  </si>
  <si>
    <t xml:space="preserve">    4. น้ำมันและผลิตภัณฑ์น้ำมัน</t>
  </si>
  <si>
    <t xml:space="preserve">    5. ผลิตภัณฑ์เครื่องหอมและเครื่องสำอาง</t>
  </si>
  <si>
    <t xml:space="preserve">    6. สนามกอล์ฟ</t>
  </si>
  <si>
    <t xml:space="preserve">    7. รายได้เบ็ดเตล็ด</t>
  </si>
  <si>
    <t xml:space="preserve"> - 21 -</t>
  </si>
  <si>
    <t xml:space="preserve"> - 22 -</t>
  </si>
  <si>
    <t>สำนักงานสรรพสามิตพื้นที่ลพบุรี</t>
  </si>
  <si>
    <t>เดือน                                                                                                     รายได้</t>
  </si>
  <si>
    <t xml:space="preserve">   4. ไนท์คลับ</t>
  </si>
  <si>
    <t xml:space="preserve">   5. รายได้เบ็ดเตล็ด</t>
  </si>
  <si>
    <t xml:space="preserve"> - 23 -</t>
  </si>
  <si>
    <t xml:space="preserve"> - 24 -</t>
  </si>
  <si>
    <t>สำนักงานสรรพสามิตพื้นที่สระบุรี</t>
  </si>
  <si>
    <t xml:space="preserve">    2. เครื่องดื่ม</t>
  </si>
  <si>
    <t xml:space="preserve">    3. น้ำมันและผลิตภัณฑ์น้ำมัน</t>
  </si>
  <si>
    <t xml:space="preserve">    4. แบตเตอรี่</t>
  </si>
  <si>
    <t xml:space="preserve">    5. สนามกอล์ฟ</t>
  </si>
  <si>
    <t xml:space="preserve">    6. อาบอบนวด</t>
  </si>
  <si>
    <t xml:space="preserve"> - 25 -</t>
  </si>
  <si>
    <t xml:space="preserve"> - 26 -</t>
  </si>
  <si>
    <t>สำนักงานสรรพสามิตพื้นที่สิงห์บุรี</t>
  </si>
  <si>
    <t xml:space="preserve">    2. ยาสูบ</t>
  </si>
  <si>
    <t xml:space="preserve">    3. เครื่องดื่ม </t>
  </si>
  <si>
    <t xml:space="preserve">    4. ไนท์คลับ</t>
  </si>
  <si>
    <t xml:space="preserve">    5. รายได้เบ็ดเตล็ด</t>
  </si>
  <si>
    <t xml:space="preserve"> - 27 -</t>
  </si>
  <si>
    <t xml:space="preserve"> - 28 -</t>
  </si>
  <si>
    <t>สำนักงานสรรพสามิตพื้นที่อ่างทอง</t>
  </si>
  <si>
    <t xml:space="preserve">     1. สุรา</t>
  </si>
  <si>
    <t xml:space="preserve">     2. เครื่องดื่ม</t>
  </si>
  <si>
    <t xml:space="preserve">     3. รายได้เบ็ดเตล็ด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</si>
</sst>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_ ;[Red]\-#,##0\ "/>
    <numFmt numFmtId="189" formatCode="_-* #,##0.00000_-;\-* #,##0.00000_-;_-* &quot;-&quot;??_-;_-@_-"/>
  </numFmts>
  <fonts count="47">
    <font>
      <sz val="14"/>
      <name val="AngsanaUPC"/>
      <family val="0"/>
    </font>
    <font>
      <sz val="11"/>
      <color indexed="8"/>
      <name val="Tahoma"/>
      <family val="2"/>
    </font>
    <font>
      <b/>
      <sz val="20"/>
      <name val="TH SarabunPSK"/>
      <family val="2"/>
    </font>
    <font>
      <sz val="14"/>
      <name val="TH SarabunPSK"/>
      <family val="2"/>
    </font>
    <font>
      <sz val="20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5"/>
      <color indexed="17"/>
      <name val="TH SarabunPSK"/>
      <family val="2"/>
    </font>
    <font>
      <b/>
      <i/>
      <sz val="15"/>
      <name val="TH SarabunPSK"/>
      <family val="2"/>
    </font>
    <font>
      <i/>
      <sz val="15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 style="medium"/>
      <bottom style="dotted"/>
    </border>
    <border>
      <left style="medium"/>
      <right style="medium"/>
      <top style="medium"/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3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3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/>
    </xf>
    <xf numFmtId="187" fontId="4" fillId="0" borderId="0" xfId="36" applyNumberFormat="1" applyFont="1" applyBorder="1" applyAlignment="1">
      <alignment/>
    </xf>
    <xf numFmtId="0" fontId="4" fillId="0" borderId="0" xfId="0" applyFont="1" applyAlignment="1">
      <alignment/>
    </xf>
    <xf numFmtId="187" fontId="5" fillId="0" borderId="10" xfId="36" applyNumberFormat="1" applyFont="1" applyFill="1" applyBorder="1" applyAlignment="1" applyProtection="1">
      <alignment horizontal="center"/>
      <protection locked="0"/>
    </xf>
    <xf numFmtId="187" fontId="6" fillId="0" borderId="11" xfId="36" applyNumberFormat="1" applyFont="1" applyFill="1" applyBorder="1" applyAlignment="1">
      <alignment/>
    </xf>
    <xf numFmtId="187" fontId="7" fillId="0" borderId="11" xfId="36" applyNumberFormat="1" applyFont="1" applyFill="1" applyBorder="1" applyAlignment="1" applyProtection="1">
      <alignment/>
      <protection locked="0"/>
    </xf>
    <xf numFmtId="187" fontId="5" fillId="0" borderId="12" xfId="36" applyNumberFormat="1" applyFont="1" applyFill="1" applyBorder="1" applyAlignment="1" applyProtection="1">
      <alignment horizontal="center"/>
      <protection locked="0"/>
    </xf>
    <xf numFmtId="187" fontId="8" fillId="0" borderId="0" xfId="36" applyNumberFormat="1" applyFont="1" applyBorder="1" applyAlignment="1" applyProtection="1">
      <alignment horizontal="left"/>
      <protection locked="0"/>
    </xf>
    <xf numFmtId="187" fontId="3" fillId="0" borderId="0" xfId="36" applyNumberFormat="1" applyFont="1" applyBorder="1" applyAlignment="1">
      <alignment/>
    </xf>
    <xf numFmtId="187" fontId="7" fillId="0" borderId="0" xfId="36" applyNumberFormat="1" applyFont="1" applyBorder="1" applyAlignment="1" applyProtection="1">
      <alignment/>
      <protection locked="0"/>
    </xf>
    <xf numFmtId="187" fontId="5" fillId="0" borderId="0" xfId="36" applyNumberFormat="1" applyFont="1" applyBorder="1" applyAlignment="1" applyProtection="1">
      <alignment/>
      <protection locked="0"/>
    </xf>
    <xf numFmtId="187" fontId="7" fillId="0" borderId="0" xfId="36" applyNumberFormat="1" applyFont="1" applyBorder="1" applyAlignment="1">
      <alignment/>
    </xf>
    <xf numFmtId="187" fontId="3" fillId="0" borderId="0" xfId="0" applyNumberFormat="1" applyFont="1" applyAlignment="1">
      <alignment/>
    </xf>
    <xf numFmtId="187" fontId="5" fillId="0" borderId="10" xfId="36" applyNumberFormat="1" applyFont="1" applyFill="1" applyBorder="1" applyAlignment="1" applyProtection="1">
      <alignment horizontal="center"/>
      <protection/>
    </xf>
    <xf numFmtId="187" fontId="9" fillId="0" borderId="11" xfId="36" applyNumberFormat="1" applyFont="1" applyFill="1" applyBorder="1" applyAlignment="1">
      <alignment/>
    </xf>
    <xf numFmtId="187" fontId="10" fillId="0" borderId="12" xfId="36" applyNumberFormat="1" applyFont="1" applyFill="1" applyBorder="1" applyAlignment="1" applyProtection="1">
      <alignment/>
      <protection/>
    </xf>
    <xf numFmtId="187" fontId="5" fillId="0" borderId="0" xfId="36" applyNumberFormat="1" applyFont="1" applyAlignment="1" applyProtection="1">
      <alignment horizontal="centerContinuous"/>
      <protection locked="0"/>
    </xf>
    <xf numFmtId="187" fontId="3" fillId="0" borderId="0" xfId="36" applyNumberFormat="1" applyFont="1" applyAlignment="1">
      <alignment horizontal="centerContinuous"/>
    </xf>
    <xf numFmtId="187" fontId="7" fillId="0" borderId="0" xfId="36" applyNumberFormat="1" applyFont="1" applyAlignment="1" applyProtection="1">
      <alignment horizontal="centerContinuous"/>
      <protection locked="0"/>
    </xf>
    <xf numFmtId="187" fontId="7" fillId="0" borderId="0" xfId="36" applyNumberFormat="1" applyFont="1" applyFill="1" applyAlignment="1">
      <alignment horizontal="centerContinuous"/>
    </xf>
    <xf numFmtId="187" fontId="6" fillId="0" borderId="0" xfId="36" applyNumberFormat="1" applyFont="1" applyFill="1" applyAlignment="1">
      <alignment horizontal="centerContinuous"/>
    </xf>
    <xf numFmtId="0" fontId="6" fillId="0" borderId="11" xfId="0" applyFont="1" applyFill="1" applyBorder="1" applyAlignment="1">
      <alignment/>
    </xf>
    <xf numFmtId="187" fontId="8" fillId="0" borderId="11" xfId="36" applyNumberFormat="1" applyFont="1" applyFill="1" applyBorder="1" applyAlignment="1" applyProtection="1">
      <alignment/>
      <protection locked="0"/>
    </xf>
    <xf numFmtId="187" fontId="8" fillId="0" borderId="0" xfId="36" applyNumberFormat="1" applyFont="1" applyAlignment="1" applyProtection="1">
      <alignment horizontal="left"/>
      <protection locked="0"/>
    </xf>
    <xf numFmtId="187" fontId="8" fillId="0" borderId="0" xfId="36" applyNumberFormat="1" applyFont="1" applyAlignment="1" applyProtection="1">
      <alignment/>
      <protection locked="0"/>
    </xf>
    <xf numFmtId="187" fontId="5" fillId="0" borderId="0" xfId="36" applyNumberFormat="1" applyFont="1" applyAlignment="1" applyProtection="1">
      <alignment/>
      <protection/>
    </xf>
    <xf numFmtId="187" fontId="8" fillId="0" borderId="0" xfId="36" applyNumberFormat="1" applyFont="1" applyAlignment="1" applyProtection="1">
      <alignment horizontal="left"/>
      <protection/>
    </xf>
    <xf numFmtId="187" fontId="10" fillId="0" borderId="12" xfId="36" applyNumberFormat="1" applyFont="1" applyFill="1" applyBorder="1" applyAlignment="1" applyProtection="1">
      <alignment horizontal="center"/>
      <protection locked="0"/>
    </xf>
    <xf numFmtId="187" fontId="7" fillId="0" borderId="0" xfId="36" applyNumberFormat="1" applyFont="1" applyFill="1" applyAlignment="1" applyProtection="1">
      <alignment horizontal="centerContinuous"/>
      <protection locked="0"/>
    </xf>
    <xf numFmtId="187" fontId="7" fillId="0" borderId="0" xfId="36" applyNumberFormat="1" applyFont="1" applyFill="1" applyBorder="1" applyAlignment="1" applyProtection="1">
      <alignment horizontal="centerContinuous"/>
      <protection/>
    </xf>
    <xf numFmtId="0" fontId="7" fillId="0" borderId="0" xfId="0" applyFont="1" applyFill="1" applyAlignment="1">
      <alignment/>
    </xf>
    <xf numFmtId="187" fontId="8" fillId="0" borderId="0" xfId="36" applyNumberFormat="1" applyFont="1" applyFill="1" applyAlignment="1" applyProtection="1">
      <alignment horizontal="centerContinuous"/>
      <protection locked="0"/>
    </xf>
    <xf numFmtId="187" fontId="8" fillId="0" borderId="0" xfId="36" applyNumberFormat="1" applyFont="1" applyFill="1" applyAlignment="1">
      <alignment horizontal="centerContinuous"/>
    </xf>
    <xf numFmtId="187" fontId="8" fillId="0" borderId="0" xfId="36" applyNumberFormat="1" applyFont="1" applyFill="1" applyBorder="1" applyAlignment="1" applyProtection="1">
      <alignment horizontal="centerContinuous"/>
      <protection/>
    </xf>
    <xf numFmtId="187" fontId="8" fillId="0" borderId="0" xfId="36" applyNumberFormat="1" applyFont="1" applyFill="1" applyAlignment="1">
      <alignment/>
    </xf>
    <xf numFmtId="187" fontId="7" fillId="0" borderId="0" xfId="36" applyNumberFormat="1" applyFont="1" applyFill="1" applyAlignment="1" applyProtection="1">
      <alignment/>
      <protection locked="0"/>
    </xf>
    <xf numFmtId="187" fontId="7" fillId="0" borderId="0" xfId="36" applyNumberFormat="1" applyFont="1" applyFill="1" applyAlignment="1">
      <alignment/>
    </xf>
    <xf numFmtId="187" fontId="8" fillId="0" borderId="0" xfId="36" applyNumberFormat="1" applyFont="1" applyFill="1" applyAlignment="1" applyProtection="1">
      <alignment horizontal="center"/>
      <protection locked="0"/>
    </xf>
    <xf numFmtId="187" fontId="7" fillId="0" borderId="0" xfId="36" applyNumberFormat="1" applyFont="1" applyFill="1" applyBorder="1" applyAlignment="1" applyProtection="1">
      <alignment/>
      <protection/>
    </xf>
    <xf numFmtId="187" fontId="8" fillId="0" borderId="13" xfId="36" applyNumberFormat="1" applyFont="1" applyFill="1" applyBorder="1" applyAlignment="1" applyProtection="1">
      <alignment horizontal="center"/>
      <protection locked="0"/>
    </xf>
    <xf numFmtId="187" fontId="8" fillId="0" borderId="14" xfId="36" applyNumberFormat="1" applyFont="1" applyFill="1" applyBorder="1" applyAlignment="1" applyProtection="1">
      <alignment horizontal="center"/>
      <protection locked="0"/>
    </xf>
    <xf numFmtId="187" fontId="8" fillId="0" borderId="15" xfId="36" applyNumberFormat="1" applyFont="1" applyFill="1" applyBorder="1" applyAlignment="1" applyProtection="1">
      <alignment horizontal="center"/>
      <protection locked="0"/>
    </xf>
    <xf numFmtId="187" fontId="8" fillId="0" borderId="16" xfId="36" applyNumberFormat="1" applyFont="1" applyFill="1" applyBorder="1" applyAlignment="1" applyProtection="1">
      <alignment horizontal="center"/>
      <protection locked="0"/>
    </xf>
    <xf numFmtId="187" fontId="8" fillId="0" borderId="17" xfId="36" applyNumberFormat="1" applyFont="1" applyFill="1" applyBorder="1" applyAlignment="1" applyProtection="1">
      <alignment horizontal="center"/>
      <protection locked="0"/>
    </xf>
    <xf numFmtId="187" fontId="8" fillId="0" borderId="18" xfId="36" applyNumberFormat="1" applyFont="1" applyFill="1" applyBorder="1" applyAlignment="1" applyProtection="1">
      <alignment horizontal="left"/>
      <protection locked="0"/>
    </xf>
    <xf numFmtId="187" fontId="8" fillId="0" borderId="18" xfId="36" applyNumberFormat="1" applyFont="1" applyFill="1" applyBorder="1" applyAlignment="1" applyProtection="1">
      <alignment/>
      <protection locked="0"/>
    </xf>
    <xf numFmtId="187" fontId="8" fillId="0" borderId="19" xfId="36" applyNumberFormat="1" applyFont="1" applyFill="1" applyBorder="1" applyAlignment="1" applyProtection="1">
      <alignment/>
      <protection locked="0"/>
    </xf>
    <xf numFmtId="187" fontId="8" fillId="0" borderId="20" xfId="36" applyNumberFormat="1" applyFont="1" applyFill="1" applyBorder="1" applyAlignment="1" applyProtection="1">
      <alignment/>
      <protection locked="0"/>
    </xf>
    <xf numFmtId="187" fontId="8" fillId="0" borderId="21" xfId="36" applyNumberFormat="1" applyFont="1" applyFill="1" applyBorder="1" applyAlignment="1" applyProtection="1">
      <alignment/>
      <protection locked="0"/>
    </xf>
    <xf numFmtId="187" fontId="8" fillId="0" borderId="22" xfId="36" applyNumberFormat="1" applyFont="1" applyFill="1" applyBorder="1" applyAlignment="1" applyProtection="1">
      <alignment/>
      <protection locked="0"/>
    </xf>
    <xf numFmtId="187" fontId="8" fillId="0" borderId="23" xfId="36" applyNumberFormat="1" applyFont="1" applyFill="1" applyBorder="1" applyAlignment="1" applyProtection="1" quotePrefix="1">
      <alignment horizontal="left"/>
      <protection locked="0"/>
    </xf>
    <xf numFmtId="187" fontId="7" fillId="0" borderId="24" xfId="36" applyNumberFormat="1" applyFont="1" applyFill="1" applyBorder="1" applyAlignment="1" applyProtection="1">
      <alignment/>
      <protection/>
    </xf>
    <xf numFmtId="187" fontId="7" fillId="0" borderId="25" xfId="36" applyNumberFormat="1" applyFont="1" applyFill="1" applyBorder="1" applyAlignment="1" applyProtection="1">
      <alignment/>
      <protection/>
    </xf>
    <xf numFmtId="187" fontId="8" fillId="0" borderId="26" xfId="36" applyNumberFormat="1" applyFont="1" applyFill="1" applyBorder="1" applyAlignment="1" applyProtection="1">
      <alignment/>
      <protection/>
    </xf>
    <xf numFmtId="187" fontId="11" fillId="0" borderId="0" xfId="36" applyNumberFormat="1" applyFont="1" applyFill="1" applyAlignment="1">
      <alignment/>
    </xf>
    <xf numFmtId="188" fontId="7" fillId="0" borderId="0" xfId="0" applyNumberFormat="1" applyFont="1" applyFill="1" applyAlignment="1">
      <alignment/>
    </xf>
    <xf numFmtId="187" fontId="7" fillId="0" borderId="27" xfId="36" applyNumberFormat="1" applyFont="1" applyFill="1" applyBorder="1" applyAlignment="1" applyProtection="1">
      <alignment/>
      <protection/>
    </xf>
    <xf numFmtId="187" fontId="8" fillId="0" borderId="23" xfId="36" applyNumberFormat="1" applyFont="1" applyFill="1" applyBorder="1" applyAlignment="1" applyProtection="1">
      <alignment/>
      <protection/>
    </xf>
    <xf numFmtId="187" fontId="8" fillId="0" borderId="23" xfId="36" applyNumberFormat="1" applyFont="1" applyFill="1" applyBorder="1" applyAlignment="1" applyProtection="1" quotePrefix="1">
      <alignment horizontal="left"/>
      <protection/>
    </xf>
    <xf numFmtId="187" fontId="7" fillId="0" borderId="28" xfId="36" applyNumberFormat="1" applyFont="1" applyFill="1" applyBorder="1" applyAlignment="1" applyProtection="1">
      <alignment/>
      <protection/>
    </xf>
    <xf numFmtId="187" fontId="8" fillId="0" borderId="23" xfId="36" applyNumberFormat="1" applyFont="1" applyFill="1" applyBorder="1" applyAlignment="1" applyProtection="1">
      <alignment horizontal="left"/>
      <protection/>
    </xf>
    <xf numFmtId="187" fontId="7" fillId="0" borderId="29" xfId="36" applyNumberFormat="1" applyFont="1" applyFill="1" applyBorder="1" applyAlignment="1" applyProtection="1">
      <alignment/>
      <protection/>
    </xf>
    <xf numFmtId="187" fontId="7" fillId="0" borderId="30" xfId="36" applyNumberFormat="1" applyFont="1" applyFill="1" applyBorder="1" applyAlignment="1" applyProtection="1">
      <alignment/>
      <protection/>
    </xf>
    <xf numFmtId="187" fontId="7" fillId="0" borderId="24" xfId="36" applyNumberFormat="1" applyFont="1" applyFill="1" applyBorder="1" applyAlignment="1" applyProtection="1">
      <alignment/>
      <protection locked="0"/>
    </xf>
    <xf numFmtId="187" fontId="7" fillId="0" borderId="27" xfId="36" applyNumberFormat="1" applyFont="1" applyFill="1" applyBorder="1" applyAlignment="1" applyProtection="1">
      <alignment/>
      <protection locked="0"/>
    </xf>
    <xf numFmtId="187" fontId="7" fillId="0" borderId="31" xfId="36" applyNumberFormat="1" applyFont="1" applyFill="1" applyBorder="1" applyAlignment="1" applyProtection="1">
      <alignment/>
      <protection locked="0"/>
    </xf>
    <xf numFmtId="187" fontId="7" fillId="0" borderId="30" xfId="36" applyNumberFormat="1" applyFont="1" applyFill="1" applyBorder="1" applyAlignment="1" applyProtection="1">
      <alignment/>
      <protection locked="0"/>
    </xf>
    <xf numFmtId="187" fontId="7" fillId="0" borderId="28" xfId="36" applyNumberFormat="1" applyFont="1" applyFill="1" applyBorder="1" applyAlignment="1" applyProtection="1">
      <alignment/>
      <protection locked="0"/>
    </xf>
    <xf numFmtId="187" fontId="8" fillId="0" borderId="23" xfId="36" applyNumberFormat="1" applyFont="1" applyFill="1" applyBorder="1" applyAlignment="1" applyProtection="1">
      <alignment horizontal="left"/>
      <protection locked="0"/>
    </xf>
    <xf numFmtId="187" fontId="12" fillId="0" borderId="32" xfId="36" applyNumberFormat="1" applyFont="1" applyFill="1" applyBorder="1" applyAlignment="1" applyProtection="1" quotePrefix="1">
      <alignment horizontal="left"/>
      <protection locked="0"/>
    </xf>
    <xf numFmtId="187" fontId="13" fillId="0" borderId="33" xfId="36" applyNumberFormat="1" applyFont="1" applyFill="1" applyBorder="1" applyAlignment="1">
      <alignment/>
    </xf>
    <xf numFmtId="187" fontId="13" fillId="0" borderId="34" xfId="36" applyNumberFormat="1" applyFont="1" applyFill="1" applyBorder="1" applyAlignment="1">
      <alignment/>
    </xf>
    <xf numFmtId="187" fontId="12" fillId="0" borderId="32" xfId="36" applyNumberFormat="1" applyFont="1" applyFill="1" applyBorder="1" applyAlignment="1" applyProtection="1">
      <alignment/>
      <protection/>
    </xf>
    <xf numFmtId="187" fontId="8" fillId="0" borderId="32" xfId="36" applyNumberFormat="1" applyFont="1" applyFill="1" applyBorder="1" applyAlignment="1" applyProtection="1" quotePrefix="1">
      <alignment horizontal="left"/>
      <protection locked="0"/>
    </xf>
    <xf numFmtId="187" fontId="7" fillId="0" borderId="33" xfId="36" applyNumberFormat="1" applyFont="1" applyFill="1" applyBorder="1" applyAlignment="1" applyProtection="1">
      <alignment/>
      <protection/>
    </xf>
    <xf numFmtId="187" fontId="7" fillId="0" borderId="34" xfId="36" applyNumberFormat="1" applyFont="1" applyFill="1" applyBorder="1" applyAlignment="1" applyProtection="1">
      <alignment/>
      <protection/>
    </xf>
    <xf numFmtId="187" fontId="8" fillId="0" borderId="32" xfId="36" applyNumberFormat="1" applyFont="1" applyFill="1" applyBorder="1" applyAlignment="1" applyProtection="1">
      <alignment/>
      <protection/>
    </xf>
    <xf numFmtId="187" fontId="8" fillId="0" borderId="32" xfId="36" applyNumberFormat="1" applyFont="1" applyFill="1" applyBorder="1" applyAlignment="1" applyProtection="1">
      <alignment horizontal="left"/>
      <protection locked="0"/>
    </xf>
    <xf numFmtId="187" fontId="7" fillId="0" borderId="19" xfId="36" applyNumberFormat="1" applyFont="1" applyFill="1" applyBorder="1" applyAlignment="1" applyProtection="1">
      <alignment/>
      <protection/>
    </xf>
    <xf numFmtId="187" fontId="12" fillId="0" borderId="22" xfId="36" applyNumberFormat="1" applyFont="1" applyFill="1" applyBorder="1" applyAlignment="1" applyProtection="1">
      <alignment/>
      <protection/>
    </xf>
    <xf numFmtId="187" fontId="8" fillId="0" borderId="35" xfId="36" applyNumberFormat="1" applyFont="1" applyFill="1" applyBorder="1" applyAlignment="1" applyProtection="1">
      <alignment horizontal="center"/>
      <protection/>
    </xf>
    <xf numFmtId="187" fontId="8" fillId="0" borderId="36" xfId="36" applyNumberFormat="1" applyFont="1" applyFill="1" applyBorder="1" applyAlignment="1" applyProtection="1">
      <alignment horizontal="centerContinuous"/>
      <protection locked="0"/>
    </xf>
    <xf numFmtId="187" fontId="8" fillId="0" borderId="37" xfId="36" applyNumberFormat="1" applyFont="1" applyFill="1" applyBorder="1" applyAlignment="1" applyProtection="1">
      <alignment horizontal="centerContinuous"/>
      <protection locked="0"/>
    </xf>
    <xf numFmtId="187" fontId="8" fillId="0" borderId="35" xfId="36" applyNumberFormat="1" applyFont="1" applyFill="1" applyBorder="1" applyAlignment="1" applyProtection="1">
      <alignment/>
      <protection/>
    </xf>
    <xf numFmtId="187" fontId="8" fillId="0" borderId="0" xfId="36" applyNumberFormat="1" applyFont="1" applyFill="1" applyAlignment="1" applyProtection="1">
      <alignment/>
      <protection locked="0"/>
    </xf>
    <xf numFmtId="187" fontId="7" fillId="0" borderId="0" xfId="36" applyNumberFormat="1" applyFont="1" applyFill="1" applyAlignment="1" applyProtection="1">
      <alignment horizontal="left"/>
      <protection locked="0"/>
    </xf>
    <xf numFmtId="187" fontId="8" fillId="0" borderId="0" xfId="36" applyNumberFormat="1" applyFont="1" applyFill="1" applyAlignment="1" applyProtection="1">
      <alignment horizontal="left"/>
      <protection locked="0"/>
    </xf>
    <xf numFmtId="187" fontId="8" fillId="0" borderId="38" xfId="36" applyNumberFormat="1" applyFont="1" applyFill="1" applyBorder="1" applyAlignment="1" applyProtection="1">
      <alignment horizontal="center"/>
      <protection locked="0"/>
    </xf>
    <xf numFmtId="187" fontId="8" fillId="0" borderId="39" xfId="36" applyNumberFormat="1" applyFont="1" applyFill="1" applyBorder="1" applyAlignment="1" applyProtection="1">
      <alignment/>
      <protection locked="0"/>
    </xf>
    <xf numFmtId="187" fontId="8" fillId="0" borderId="26" xfId="36" applyNumberFormat="1" applyFont="1" applyFill="1" applyBorder="1" applyAlignment="1" applyProtection="1">
      <alignment horizontal="left"/>
      <protection locked="0"/>
    </xf>
    <xf numFmtId="187" fontId="7" fillId="0" borderId="13" xfId="36" applyNumberFormat="1" applyFont="1" applyFill="1" applyBorder="1" applyAlignment="1" applyProtection="1">
      <alignment horizontal="left"/>
      <protection locked="0"/>
    </xf>
    <xf numFmtId="187" fontId="7" fillId="0" borderId="14" xfId="36" applyNumberFormat="1" applyFont="1" applyFill="1" applyBorder="1" applyAlignment="1" applyProtection="1">
      <alignment horizontal="left"/>
      <protection locked="0"/>
    </xf>
    <xf numFmtId="187" fontId="8" fillId="0" borderId="40" xfId="36" applyNumberFormat="1" applyFont="1" applyFill="1" applyBorder="1" applyAlignment="1" applyProtection="1" quotePrefix="1">
      <alignment horizontal="left"/>
      <protection locked="0"/>
    </xf>
    <xf numFmtId="187" fontId="7" fillId="0" borderId="41" xfId="36" applyNumberFormat="1" applyFont="1" applyFill="1" applyBorder="1" applyAlignment="1" applyProtection="1">
      <alignment horizontal="left"/>
      <protection locked="0"/>
    </xf>
    <xf numFmtId="187" fontId="7" fillId="0" borderId="42" xfId="36" applyNumberFormat="1" applyFont="1" applyFill="1" applyBorder="1" applyAlignment="1" applyProtection="1">
      <alignment horizontal="left"/>
      <protection locked="0"/>
    </xf>
    <xf numFmtId="187" fontId="7" fillId="0" borderId="28" xfId="36" applyNumberFormat="1" applyFont="1" applyFill="1" applyBorder="1" applyAlignment="1" applyProtection="1">
      <alignment horizontal="left"/>
      <protection locked="0"/>
    </xf>
    <xf numFmtId="187" fontId="7" fillId="0" borderId="43" xfId="36" applyNumberFormat="1" applyFont="1" applyFill="1" applyBorder="1" applyAlignment="1" applyProtection="1">
      <alignment horizontal="left"/>
      <protection locked="0"/>
    </xf>
    <xf numFmtId="187" fontId="8" fillId="0" borderId="40" xfId="36" applyNumberFormat="1" applyFont="1" applyFill="1" applyBorder="1" applyAlignment="1" applyProtection="1">
      <alignment/>
      <protection/>
    </xf>
    <xf numFmtId="187" fontId="7" fillId="0" borderId="24" xfId="36" applyNumberFormat="1" applyFont="1" applyFill="1" applyBorder="1" applyAlignment="1" applyProtection="1">
      <alignment horizontal="left"/>
      <protection locked="0"/>
    </xf>
    <xf numFmtId="187" fontId="7" fillId="0" borderId="27" xfId="36" applyNumberFormat="1" applyFont="1" applyFill="1" applyBorder="1" applyAlignment="1" applyProtection="1">
      <alignment horizontal="left"/>
      <protection locked="0"/>
    </xf>
    <xf numFmtId="187" fontId="7" fillId="0" borderId="42" xfId="36" applyNumberFormat="1" applyFont="1" applyFill="1" applyBorder="1" applyAlignment="1" applyProtection="1">
      <alignment/>
      <protection/>
    </xf>
    <xf numFmtId="187" fontId="7" fillId="0" borderId="0" xfId="0" applyNumberFormat="1" applyFont="1" applyFill="1" applyAlignment="1">
      <alignment/>
    </xf>
    <xf numFmtId="187" fontId="13" fillId="0" borderId="0" xfId="36" applyNumberFormat="1" applyFont="1" applyFill="1" applyBorder="1" applyAlignment="1">
      <alignment/>
    </xf>
    <xf numFmtId="187" fontId="7" fillId="0" borderId="44" xfId="36" applyNumberFormat="1" applyFont="1" applyFill="1" applyBorder="1" applyAlignment="1" applyProtection="1">
      <alignment/>
      <protection/>
    </xf>
    <xf numFmtId="187" fontId="7" fillId="0" borderId="45" xfId="36" applyNumberFormat="1" applyFont="1" applyFill="1" applyBorder="1" applyAlignment="1" applyProtection="1">
      <alignment/>
      <protection/>
    </xf>
    <xf numFmtId="187" fontId="7" fillId="0" borderId="45" xfId="36" applyNumberFormat="1" applyFont="1" applyFill="1" applyBorder="1" applyAlignment="1">
      <alignment/>
    </xf>
    <xf numFmtId="187" fontId="7" fillId="0" borderId="46" xfId="36" applyNumberFormat="1" applyFont="1" applyFill="1" applyBorder="1" applyAlignment="1" applyProtection="1">
      <alignment/>
      <protection/>
    </xf>
    <xf numFmtId="187" fontId="7" fillId="0" borderId="0" xfId="36" applyNumberFormat="1" applyFont="1" applyFill="1" applyBorder="1" applyAlignment="1">
      <alignment/>
    </xf>
    <xf numFmtId="187" fontId="12" fillId="0" borderId="0" xfId="36" applyNumberFormat="1" applyFont="1" applyFill="1" applyBorder="1" applyAlignment="1" applyProtection="1" quotePrefix="1">
      <alignment horizontal="left"/>
      <protection locked="0"/>
    </xf>
    <xf numFmtId="187" fontId="7" fillId="0" borderId="47" xfId="36" applyNumberFormat="1" applyFont="1" applyFill="1" applyBorder="1" applyAlignment="1" applyProtection="1">
      <alignment/>
      <protection/>
    </xf>
    <xf numFmtId="187" fontId="7" fillId="0" borderId="20" xfId="36" applyNumberFormat="1" applyFont="1" applyFill="1" applyBorder="1" applyAlignment="1" applyProtection="1">
      <alignment/>
      <protection/>
    </xf>
    <xf numFmtId="187" fontId="7" fillId="0" borderId="20" xfId="36" applyNumberFormat="1" applyFont="1" applyFill="1" applyBorder="1" applyAlignment="1">
      <alignment/>
    </xf>
    <xf numFmtId="187" fontId="8" fillId="0" borderId="48" xfId="36" applyNumberFormat="1" applyFont="1" applyFill="1" applyBorder="1" applyAlignment="1" applyProtection="1">
      <alignment/>
      <protection/>
    </xf>
    <xf numFmtId="187" fontId="8" fillId="0" borderId="37" xfId="36" applyNumberFormat="1" applyFont="1" applyFill="1" applyBorder="1" applyAlignment="1" applyProtection="1">
      <alignment/>
      <protection/>
    </xf>
    <xf numFmtId="187" fontId="7" fillId="0" borderId="39" xfId="36" applyNumberFormat="1" applyFont="1" applyFill="1" applyBorder="1" applyAlignment="1" applyProtection="1">
      <alignment/>
      <protection/>
    </xf>
    <xf numFmtId="187" fontId="8" fillId="0" borderId="49" xfId="36" applyNumberFormat="1" applyFont="1" applyFill="1" applyBorder="1" applyAlignment="1" applyProtection="1">
      <alignment horizontal="center"/>
      <protection locked="0"/>
    </xf>
    <xf numFmtId="187" fontId="8" fillId="0" borderId="47" xfId="36" applyNumberFormat="1" applyFont="1" applyFill="1" applyBorder="1" applyAlignment="1" applyProtection="1">
      <alignment horizontal="left"/>
      <protection locked="0"/>
    </xf>
    <xf numFmtId="187" fontId="8" fillId="0" borderId="47" xfId="36" applyNumberFormat="1" applyFont="1" applyFill="1" applyBorder="1" applyAlignment="1" applyProtection="1">
      <alignment/>
      <protection locked="0"/>
    </xf>
    <xf numFmtId="187" fontId="8" fillId="0" borderId="26" xfId="36" applyNumberFormat="1" applyFont="1" applyFill="1" applyBorder="1" applyAlignment="1" applyProtection="1" quotePrefix="1">
      <alignment horizontal="left"/>
      <protection locked="0"/>
    </xf>
    <xf numFmtId="187" fontId="7" fillId="0" borderId="50" xfId="36" applyNumberFormat="1" applyFont="1" applyFill="1" applyBorder="1" applyAlignment="1" applyProtection="1">
      <alignment/>
      <protection/>
    </xf>
    <xf numFmtId="43" fontId="7" fillId="0" borderId="0" xfId="0" applyNumberFormat="1" applyFont="1" applyFill="1" applyAlignment="1">
      <alignment/>
    </xf>
    <xf numFmtId="187" fontId="7" fillId="0" borderId="51" xfId="36" applyNumberFormat="1" applyFont="1" applyFill="1" applyBorder="1" applyAlignment="1" applyProtection="1">
      <alignment/>
      <protection/>
    </xf>
    <xf numFmtId="187" fontId="13" fillId="0" borderId="45" xfId="36" applyNumberFormat="1" applyFont="1" applyFill="1" applyBorder="1" applyAlignment="1">
      <alignment/>
    </xf>
    <xf numFmtId="187" fontId="7" fillId="0" borderId="34" xfId="36" applyNumberFormat="1" applyFont="1" applyFill="1" applyBorder="1" applyAlignment="1">
      <alignment horizontal="centerContinuous"/>
    </xf>
    <xf numFmtId="187" fontId="7" fillId="0" borderId="0" xfId="36" applyNumberFormat="1" applyFont="1" applyFill="1" applyBorder="1" applyAlignment="1" applyProtection="1">
      <alignment horizontal="left"/>
      <protection locked="0"/>
    </xf>
    <xf numFmtId="187" fontId="7" fillId="0" borderId="45" xfId="36" applyNumberFormat="1" applyFont="1" applyFill="1" applyBorder="1" applyAlignment="1" applyProtection="1">
      <alignment horizontal="left"/>
      <protection locked="0"/>
    </xf>
    <xf numFmtId="187" fontId="7" fillId="0" borderId="34" xfId="36" applyNumberFormat="1" applyFont="1" applyFill="1" applyBorder="1" applyAlignment="1" applyProtection="1">
      <alignment horizontal="left"/>
      <protection locked="0"/>
    </xf>
    <xf numFmtId="187" fontId="7" fillId="0" borderId="0" xfId="36" applyNumberFormat="1" applyFont="1" applyFill="1" applyBorder="1" applyAlignment="1" applyProtection="1">
      <alignment horizontal="left"/>
      <protection/>
    </xf>
    <xf numFmtId="187" fontId="7" fillId="0" borderId="45" xfId="36" applyNumberFormat="1" applyFont="1" applyFill="1" applyBorder="1" applyAlignment="1" applyProtection="1">
      <alignment horizontal="left"/>
      <protection/>
    </xf>
    <xf numFmtId="187" fontId="7" fillId="0" borderId="33" xfId="36" applyNumberFormat="1" applyFont="1" applyFill="1" applyBorder="1" applyAlignment="1" applyProtection="1">
      <alignment horizontal="left"/>
      <protection/>
    </xf>
    <xf numFmtId="187" fontId="7" fillId="0" borderId="20" xfId="36" applyNumberFormat="1" applyFont="1" applyFill="1" applyBorder="1" applyAlignment="1" applyProtection="1">
      <alignment horizontal="left"/>
      <protection locked="0"/>
    </xf>
    <xf numFmtId="187" fontId="7" fillId="0" borderId="18" xfId="36" applyNumberFormat="1" applyFont="1" applyFill="1" applyBorder="1" applyAlignment="1" applyProtection="1">
      <alignment horizontal="left"/>
      <protection locked="0"/>
    </xf>
    <xf numFmtId="187" fontId="8" fillId="0" borderId="52" xfId="36" applyNumberFormat="1" applyFont="1" applyFill="1" applyBorder="1" applyAlignment="1" applyProtection="1">
      <alignment/>
      <protection/>
    </xf>
    <xf numFmtId="187" fontId="8" fillId="0" borderId="36" xfId="36" applyNumberFormat="1" applyFont="1" applyFill="1" applyBorder="1" applyAlignment="1" applyProtection="1">
      <alignment/>
      <protection/>
    </xf>
    <xf numFmtId="187" fontId="8" fillId="0" borderId="53" xfId="36" applyNumberFormat="1" applyFont="1" applyFill="1" applyBorder="1" applyAlignment="1" applyProtection="1">
      <alignment/>
      <protection/>
    </xf>
    <xf numFmtId="187" fontId="8" fillId="0" borderId="54" xfId="36" applyNumberFormat="1" applyFont="1" applyFill="1" applyBorder="1" applyAlignment="1" applyProtection="1">
      <alignment/>
      <protection/>
    </xf>
    <xf numFmtId="187" fontId="7" fillId="0" borderId="55" xfId="36" applyNumberFormat="1" applyFont="1" applyFill="1" applyBorder="1" applyAlignment="1" applyProtection="1">
      <alignment/>
      <protection/>
    </xf>
    <xf numFmtId="187" fontId="8" fillId="0" borderId="23" xfId="36" applyNumberFormat="1" applyFont="1" applyFill="1" applyBorder="1" applyAlignment="1" applyProtection="1">
      <alignment/>
      <protection locked="0"/>
    </xf>
    <xf numFmtId="187" fontId="7" fillId="0" borderId="33" xfId="36" applyNumberFormat="1" applyFont="1" applyFill="1" applyBorder="1" applyAlignment="1" applyProtection="1">
      <alignment horizontal="left"/>
      <protection locked="0"/>
    </xf>
    <xf numFmtId="187" fontId="7" fillId="0" borderId="19" xfId="36" applyNumberFormat="1" applyFont="1" applyFill="1" applyBorder="1" applyAlignment="1" applyProtection="1">
      <alignment horizontal="left"/>
      <protection locked="0"/>
    </xf>
    <xf numFmtId="189" fontId="7" fillId="0" borderId="0" xfId="36" applyNumberFormat="1" applyFont="1" applyFill="1" applyAlignment="1">
      <alignment/>
    </xf>
    <xf numFmtId="187" fontId="8" fillId="0" borderId="0" xfId="36" applyNumberFormat="1" applyFont="1" applyFill="1" applyAlignment="1" applyProtection="1">
      <alignment horizontal="centerContinuous"/>
      <protection/>
    </xf>
    <xf numFmtId="187" fontId="8" fillId="0" borderId="0" xfId="36" applyNumberFormat="1" applyFont="1" applyFill="1" applyAlignment="1" applyProtection="1">
      <alignment/>
      <protection/>
    </xf>
    <xf numFmtId="187" fontId="7" fillId="0" borderId="0" xfId="36" applyNumberFormat="1" applyFont="1" applyFill="1" applyAlignment="1" applyProtection="1">
      <alignment/>
      <protection/>
    </xf>
    <xf numFmtId="187" fontId="7" fillId="0" borderId="0" xfId="36" applyNumberFormat="1" applyFont="1" applyFill="1" applyAlignment="1" applyProtection="1">
      <alignment horizontal="left"/>
      <protection/>
    </xf>
    <xf numFmtId="187" fontId="8" fillId="0" borderId="0" xfId="36" applyNumberFormat="1" applyFont="1" applyFill="1" applyAlignment="1" applyProtection="1">
      <alignment horizontal="center"/>
      <protection/>
    </xf>
    <xf numFmtId="187" fontId="8" fillId="0" borderId="49" xfId="36" applyNumberFormat="1" applyFont="1" applyFill="1" applyBorder="1" applyAlignment="1" applyProtection="1">
      <alignment horizontal="center"/>
      <protection/>
    </xf>
    <xf numFmtId="187" fontId="8" fillId="0" borderId="13" xfId="36" applyNumberFormat="1" applyFont="1" applyFill="1" applyBorder="1" applyAlignment="1" applyProtection="1">
      <alignment horizontal="center"/>
      <protection/>
    </xf>
    <xf numFmtId="187" fontId="8" fillId="0" borderId="14" xfId="36" applyNumberFormat="1" applyFont="1" applyFill="1" applyBorder="1" applyAlignment="1" applyProtection="1">
      <alignment horizontal="center"/>
      <protection/>
    </xf>
    <xf numFmtId="187" fontId="8" fillId="0" borderId="16" xfId="36" applyNumberFormat="1" applyFont="1" applyFill="1" applyBorder="1" applyAlignment="1" applyProtection="1">
      <alignment horizontal="center"/>
      <protection/>
    </xf>
    <xf numFmtId="187" fontId="8" fillId="0" borderId="47" xfId="36" applyNumberFormat="1" applyFont="1" applyFill="1" applyBorder="1" applyAlignment="1" applyProtection="1">
      <alignment horizontal="left"/>
      <protection/>
    </xf>
    <xf numFmtId="187" fontId="8" fillId="0" borderId="18" xfId="36" applyNumberFormat="1" applyFont="1" applyFill="1" applyBorder="1" applyAlignment="1" applyProtection="1">
      <alignment/>
      <protection/>
    </xf>
    <xf numFmtId="187" fontId="8" fillId="0" borderId="19" xfId="36" applyNumberFormat="1" applyFont="1" applyFill="1" applyBorder="1" applyAlignment="1" applyProtection="1">
      <alignment/>
      <protection/>
    </xf>
    <xf numFmtId="187" fontId="8" fillId="0" borderId="47" xfId="36" applyNumberFormat="1" applyFont="1" applyFill="1" applyBorder="1" applyAlignment="1" applyProtection="1">
      <alignment/>
      <protection/>
    </xf>
    <xf numFmtId="187" fontId="8" fillId="0" borderId="21" xfId="36" applyNumberFormat="1" applyFont="1" applyFill="1" applyBorder="1" applyAlignment="1" applyProtection="1">
      <alignment/>
      <protection/>
    </xf>
    <xf numFmtId="187" fontId="7" fillId="0" borderId="55" xfId="36" applyNumberFormat="1" applyFont="1" applyFill="1" applyBorder="1" applyAlignment="1" applyProtection="1">
      <alignment horizontal="left"/>
      <protection locked="0"/>
    </xf>
    <xf numFmtId="187" fontId="7" fillId="0" borderId="55" xfId="36" applyNumberFormat="1" applyFont="1" applyFill="1" applyBorder="1" applyAlignment="1" applyProtection="1">
      <alignment/>
      <protection locked="0"/>
    </xf>
    <xf numFmtId="187" fontId="7" fillId="0" borderId="25" xfId="36" applyNumberFormat="1" applyFont="1" applyFill="1" applyBorder="1" applyAlignment="1" applyProtection="1">
      <alignment/>
      <protection locked="0"/>
    </xf>
    <xf numFmtId="187" fontId="7" fillId="0" borderId="42" xfId="36" applyNumberFormat="1" applyFont="1" applyFill="1" applyBorder="1" applyAlignment="1" applyProtection="1">
      <alignment/>
      <protection locked="0"/>
    </xf>
    <xf numFmtId="187" fontId="12" fillId="0" borderId="32" xfId="36" applyNumberFormat="1" applyFont="1" applyFill="1" applyBorder="1" applyAlignment="1" applyProtection="1" quotePrefix="1">
      <alignment horizontal="left"/>
      <protection/>
    </xf>
    <xf numFmtId="187" fontId="13" fillId="0" borderId="33" xfId="36" applyNumberFormat="1" applyFont="1" applyFill="1" applyBorder="1" applyAlignment="1" applyProtection="1">
      <alignment/>
      <protection/>
    </xf>
    <xf numFmtId="187" fontId="13" fillId="0" borderId="34" xfId="36" applyNumberFormat="1" applyFont="1" applyFill="1" applyBorder="1" applyAlignment="1" applyProtection="1">
      <alignment/>
      <protection/>
    </xf>
    <xf numFmtId="187" fontId="8" fillId="0" borderId="32" xfId="36" applyNumberFormat="1" applyFont="1" applyFill="1" applyBorder="1" applyAlignment="1" applyProtection="1" quotePrefix="1">
      <alignment horizontal="left"/>
      <protection/>
    </xf>
    <xf numFmtId="187" fontId="8" fillId="0" borderId="32" xfId="36" applyNumberFormat="1" applyFont="1" applyFill="1" applyBorder="1" applyAlignment="1" applyProtection="1">
      <alignment horizontal="left"/>
      <protection/>
    </xf>
    <xf numFmtId="187" fontId="13" fillId="0" borderId="19" xfId="36" applyNumberFormat="1" applyFont="1" applyFill="1" applyBorder="1" applyAlignment="1" applyProtection="1">
      <alignment/>
      <protection/>
    </xf>
    <xf numFmtId="187" fontId="8" fillId="0" borderId="36" xfId="36" applyNumberFormat="1" applyFont="1" applyFill="1" applyBorder="1" applyAlignment="1" applyProtection="1">
      <alignment horizontal="centerContinuous"/>
      <protection/>
    </xf>
    <xf numFmtId="187" fontId="8" fillId="0" borderId="37" xfId="36" applyNumberFormat="1" applyFont="1" applyFill="1" applyBorder="1" applyAlignment="1" applyProtection="1">
      <alignment horizontal="centerContinuous"/>
      <protection/>
    </xf>
    <xf numFmtId="187" fontId="12" fillId="0" borderId="35" xfId="36" applyNumberFormat="1" applyFont="1" applyFill="1" applyBorder="1" applyAlignment="1" applyProtection="1">
      <alignment/>
      <protection/>
    </xf>
    <xf numFmtId="187" fontId="8" fillId="0" borderId="15" xfId="36" applyNumberFormat="1" applyFont="1" applyFill="1" applyBorder="1" applyAlignment="1" applyProtection="1">
      <alignment horizontal="center"/>
      <protection/>
    </xf>
    <xf numFmtId="187" fontId="8" fillId="0" borderId="20" xfId="36" applyNumberFormat="1" applyFont="1" applyFill="1" applyBorder="1" applyAlignment="1" applyProtection="1">
      <alignment/>
      <protection/>
    </xf>
    <xf numFmtId="187" fontId="7" fillId="0" borderId="56" xfId="36" applyNumberFormat="1" applyFont="1" applyFill="1" applyBorder="1" applyAlignment="1" applyProtection="1">
      <alignment horizontal="left"/>
      <protection/>
    </xf>
    <xf numFmtId="187" fontId="7" fillId="0" borderId="57" xfId="36" applyNumberFormat="1" applyFont="1" applyFill="1" applyBorder="1" applyAlignment="1" applyProtection="1">
      <alignment horizontal="left"/>
      <protection/>
    </xf>
    <xf numFmtId="187" fontId="7" fillId="0" borderId="57" xfId="36" applyNumberFormat="1" applyFont="1" applyFill="1" applyBorder="1" applyAlignment="1" applyProtection="1">
      <alignment/>
      <protection/>
    </xf>
    <xf numFmtId="187" fontId="7" fillId="0" borderId="58" xfId="36" applyNumberFormat="1" applyFont="1" applyFill="1" applyBorder="1" applyAlignment="1" applyProtection="1">
      <alignment/>
      <protection/>
    </xf>
    <xf numFmtId="187" fontId="13" fillId="0" borderId="45" xfId="36" applyNumberFormat="1" applyFont="1" applyFill="1" applyBorder="1" applyAlignment="1" applyProtection="1">
      <alignment/>
      <protection/>
    </xf>
    <xf numFmtId="187" fontId="13" fillId="0" borderId="20" xfId="36" applyNumberFormat="1" applyFont="1" applyFill="1" applyBorder="1" applyAlignment="1" applyProtection="1">
      <alignment/>
      <protection/>
    </xf>
    <xf numFmtId="187" fontId="8" fillId="0" borderId="52" xfId="36" applyNumberFormat="1" applyFont="1" applyFill="1" applyBorder="1" applyAlignment="1" applyProtection="1">
      <alignment horizontal="centerContinuous"/>
      <protection/>
    </xf>
    <xf numFmtId="187" fontId="7" fillId="0" borderId="0" xfId="36" applyNumberFormat="1" applyFont="1" applyFill="1" applyAlignment="1" applyProtection="1">
      <alignment horizontal="centerContinuous"/>
      <protection/>
    </xf>
    <xf numFmtId="187" fontId="8" fillId="0" borderId="59" xfId="36" applyNumberFormat="1" applyFont="1" applyFill="1" applyBorder="1" applyAlignment="1" applyProtection="1">
      <alignment horizontal="center"/>
      <protection locked="0"/>
    </xf>
    <xf numFmtId="187" fontId="8" fillId="0" borderId="60" xfId="36" applyNumberFormat="1" applyFont="1" applyFill="1" applyBorder="1" applyAlignment="1" applyProtection="1">
      <alignment/>
      <protection locked="0"/>
    </xf>
    <xf numFmtId="187" fontId="7" fillId="0" borderId="61" xfId="36" applyNumberFormat="1" applyFont="1" applyFill="1" applyBorder="1" applyAlignment="1" applyProtection="1">
      <alignment horizontal="left"/>
      <protection locked="0"/>
    </xf>
    <xf numFmtId="187" fontId="7" fillId="0" borderId="57" xfId="36" applyNumberFormat="1" applyFont="1" applyFill="1" applyBorder="1" applyAlignment="1" applyProtection="1">
      <alignment horizontal="left"/>
      <protection locked="0"/>
    </xf>
    <xf numFmtId="187" fontId="7" fillId="0" borderId="62" xfId="36" applyNumberFormat="1" applyFont="1" applyFill="1" applyBorder="1" applyAlignment="1" applyProtection="1">
      <alignment horizontal="left"/>
      <protection locked="0"/>
    </xf>
    <xf numFmtId="187" fontId="7" fillId="0" borderId="25" xfId="36" applyNumberFormat="1" applyFont="1" applyFill="1" applyBorder="1" applyAlignment="1" applyProtection="1">
      <alignment horizontal="left"/>
      <protection locked="0"/>
    </xf>
    <xf numFmtId="187" fontId="7" fillId="0" borderId="61" xfId="36" applyNumberFormat="1" applyFont="1" applyFill="1" applyBorder="1" applyAlignment="1" applyProtection="1">
      <alignment/>
      <protection locked="0"/>
    </xf>
    <xf numFmtId="187" fontId="7" fillId="0" borderId="63" xfId="36" applyNumberFormat="1" applyFont="1" applyFill="1" applyBorder="1" applyAlignment="1" applyProtection="1">
      <alignment/>
      <protection locked="0"/>
    </xf>
    <xf numFmtId="187" fontId="7" fillId="0" borderId="41" xfId="36" applyNumberFormat="1" applyFont="1" applyFill="1" applyBorder="1" applyAlignment="1" applyProtection="1">
      <alignment/>
      <protection locked="0"/>
    </xf>
    <xf numFmtId="187" fontId="7" fillId="0" borderId="29" xfId="36" applyNumberFormat="1" applyFont="1" applyFill="1" applyBorder="1" applyAlignment="1" applyProtection="1">
      <alignment/>
      <protection locked="0"/>
    </xf>
    <xf numFmtId="187" fontId="7" fillId="0" borderId="64" xfId="36" applyNumberFormat="1" applyFont="1" applyFill="1" applyBorder="1" applyAlignment="1" applyProtection="1">
      <alignment/>
      <protection/>
    </xf>
    <xf numFmtId="187" fontId="7" fillId="0" borderId="41" xfId="36" applyNumberFormat="1" applyFont="1" applyFill="1" applyBorder="1" applyAlignment="1" applyProtection="1">
      <alignment/>
      <protection/>
    </xf>
    <xf numFmtId="187" fontId="13" fillId="0" borderId="65" xfId="36" applyNumberFormat="1" applyFont="1" applyFill="1" applyBorder="1" applyAlignment="1">
      <alignment/>
    </xf>
    <xf numFmtId="187" fontId="7" fillId="0" borderId="65" xfId="36" applyNumberFormat="1" applyFont="1" applyFill="1" applyBorder="1" applyAlignment="1" applyProtection="1">
      <alignment/>
      <protection/>
    </xf>
    <xf numFmtId="187" fontId="7" fillId="0" borderId="65" xfId="36" applyNumberFormat="1" applyFont="1" applyFill="1" applyBorder="1" applyAlignment="1" applyProtection="1">
      <alignment horizontal="left"/>
      <protection/>
    </xf>
    <xf numFmtId="187" fontId="7" fillId="0" borderId="47" xfId="36" applyNumberFormat="1" applyFont="1" applyFill="1" applyBorder="1" applyAlignment="1" applyProtection="1">
      <alignment horizontal="left"/>
      <protection locked="0"/>
    </xf>
    <xf numFmtId="187" fontId="7" fillId="0" borderId="57" xfId="36" applyNumberFormat="1" applyFont="1" applyFill="1" applyBorder="1" applyAlignment="1" applyProtection="1">
      <alignment/>
      <protection locked="0"/>
    </xf>
    <xf numFmtId="187" fontId="7" fillId="0" borderId="58" xfId="36" applyNumberFormat="1" applyFont="1" applyFill="1" applyBorder="1" applyAlignment="1" applyProtection="1">
      <alignment/>
      <protection locked="0"/>
    </xf>
    <xf numFmtId="187" fontId="8" fillId="0" borderId="52" xfId="36" applyNumberFormat="1" applyFont="1" applyFill="1" applyBorder="1" applyAlignment="1" applyProtection="1">
      <alignment horizontal="centerContinuous"/>
      <protection locked="0"/>
    </xf>
    <xf numFmtId="187" fontId="8" fillId="0" borderId="40" xfId="36" applyNumberFormat="1" applyFont="1" applyFill="1" applyBorder="1" applyAlignment="1" applyProtection="1">
      <alignment horizontal="left"/>
      <protection locked="0"/>
    </xf>
    <xf numFmtId="187" fontId="8" fillId="0" borderId="66" xfId="36" applyNumberFormat="1" applyFont="1" applyFill="1" applyBorder="1" applyAlignment="1" applyProtection="1">
      <alignment/>
      <protection/>
    </xf>
    <xf numFmtId="187" fontId="2" fillId="0" borderId="0" xfId="36" applyNumberFormat="1" applyFont="1" applyBorder="1" applyAlignment="1">
      <alignment horizontal="center"/>
    </xf>
    <xf numFmtId="187" fontId="2" fillId="0" borderId="0" xfId="36" applyNumberFormat="1" applyFont="1" applyFill="1" applyBorder="1" applyAlignment="1" applyProtection="1">
      <alignment horizontal="center"/>
      <protection locked="0"/>
    </xf>
    <xf numFmtId="187" fontId="5" fillId="0" borderId="0" xfId="36" applyNumberFormat="1" applyFont="1" applyBorder="1" applyAlignment="1" applyProtection="1">
      <alignment horizontal="center"/>
      <protection locked="0"/>
    </xf>
    <xf numFmtId="0" fontId="8" fillId="0" borderId="67" xfId="0" applyFont="1" applyFill="1" applyBorder="1" applyAlignment="1">
      <alignment horizontal="left" vertical="center" wrapText="1" indent="2" readingOrder="2"/>
    </xf>
    <xf numFmtId="0" fontId="8" fillId="0" borderId="68" xfId="0" applyFont="1" applyFill="1" applyBorder="1" applyAlignment="1">
      <alignment horizontal="left" vertical="center" wrapText="1" indent="2" readingOrder="2"/>
    </xf>
    <xf numFmtId="0" fontId="8" fillId="0" borderId="67" xfId="0" applyFont="1" applyFill="1" applyBorder="1" applyAlignment="1">
      <alignment horizontal="left" vertical="center" wrapText="1" indent="1" readingOrder="2"/>
    </xf>
    <xf numFmtId="0" fontId="8" fillId="0" borderId="68" xfId="0" applyFont="1" applyFill="1" applyBorder="1" applyAlignment="1">
      <alignment horizontal="left" vertical="center" wrapText="1" indent="1" readingOrder="2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&#3648;&#3611;&#3657;&#3634;&#3627;&#3617;&#3634;&#3618;&#3611;&#3637;&#3591;&#3610;&#3631;54%20(&#3648;&#3614;&#3636;&#3656;&#3617;&#3611;&#3619;&#3632;&#3626;&#3636;&#3607;&#3608;&#3636;&#3616;&#3634;&#3614;%20425,500%20&#3621;&#3657;&#3634;&#3609;&#3610;&#3634;&#360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้งค่า"/>
      <sheetName val="P3(ปรับ)"/>
      <sheetName val="สารบัญ"/>
      <sheetName val="P2"/>
      <sheetName val="p3"/>
      <sheetName val="p4"/>
      <sheetName val="ใบปะหน้า"/>
      <sheetName val="ภาคที่1"/>
      <sheetName val="ภาคที่2"/>
      <sheetName val="ภาคที่3"/>
      <sheetName val="ภาคที่4"/>
      <sheetName val="ภาคที่5"/>
      <sheetName val="ภาคที่6"/>
      <sheetName val="ภาคที่7"/>
      <sheetName val="ภาคที่8"/>
      <sheetName val="ภาคที่9"/>
      <sheetName val="ภาคที่10"/>
    </sheetNames>
    <sheetDataSet>
      <sheetData sheetId="8">
        <row r="29">
          <cell r="O29">
            <v>186691450600</v>
          </cell>
        </row>
      </sheetData>
      <sheetData sheetId="9">
        <row r="23">
          <cell r="O23">
            <v>5093627800</v>
          </cell>
        </row>
      </sheetData>
      <sheetData sheetId="10">
        <row r="25">
          <cell r="O25">
            <v>22118196100</v>
          </cell>
        </row>
      </sheetData>
      <sheetData sheetId="11">
        <row r="23">
          <cell r="O23">
            <v>1923691400</v>
          </cell>
        </row>
      </sheetData>
      <sheetData sheetId="12">
        <row r="23">
          <cell r="O23">
            <v>11464670100</v>
          </cell>
        </row>
      </sheetData>
      <sheetData sheetId="13">
        <row r="25">
          <cell r="O25">
            <v>23401867300</v>
          </cell>
        </row>
      </sheetData>
      <sheetData sheetId="14">
        <row r="21">
          <cell r="O21">
            <v>4557977100</v>
          </cell>
        </row>
      </sheetData>
      <sheetData sheetId="15">
        <row r="23">
          <cell r="O23">
            <v>2351385900</v>
          </cell>
        </row>
      </sheetData>
      <sheetData sheetId="16">
        <row r="31">
          <cell r="O31">
            <v>88487805400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zoomScalePageLayoutView="0" workbookViewId="0" topLeftCell="A19">
      <selection activeCell="G29" sqref="G29"/>
    </sheetView>
  </sheetViews>
  <sheetFormatPr defaultColWidth="9.33203125" defaultRowHeight="21"/>
  <cols>
    <col min="1" max="1" width="44.16015625" style="1" bestFit="1" customWidth="1"/>
    <col min="2" max="5" width="12.83203125" style="1" customWidth="1"/>
    <col min="6" max="6" width="24.83203125" style="1" bestFit="1" customWidth="1"/>
    <col min="7" max="7" width="16.16015625" style="1" bestFit="1" customWidth="1"/>
    <col min="8" max="8" width="19.33203125" style="1" bestFit="1" customWidth="1"/>
    <col min="9" max="16384" width="9.33203125" style="1" customWidth="1"/>
  </cols>
  <sheetData>
    <row r="1" spans="1:6" ht="30.75">
      <c r="A1" s="200" t="s">
        <v>0</v>
      </c>
      <c r="B1" s="200"/>
      <c r="C1" s="200"/>
      <c r="D1" s="200"/>
      <c r="E1" s="200"/>
      <c r="F1" s="200"/>
    </row>
    <row r="2" spans="1:6" ht="24" customHeight="1">
      <c r="A2" s="2"/>
      <c r="B2" s="2"/>
      <c r="C2" s="3"/>
      <c r="D2" s="3"/>
      <c r="E2" s="2"/>
      <c r="F2" s="2"/>
    </row>
    <row r="3" spans="1:6" ht="30.75">
      <c r="A3" s="201" t="s">
        <v>1</v>
      </c>
      <c r="B3" s="201"/>
      <c r="C3" s="201"/>
      <c r="D3" s="201"/>
      <c r="E3" s="201"/>
      <c r="F3" s="201"/>
    </row>
    <row r="4" ht="22.5" thickBot="1"/>
    <row r="5" spans="1:6" ht="25.5" thickBot="1" thickTop="1">
      <c r="A5" s="4" t="s">
        <v>2</v>
      </c>
      <c r="B5" s="5"/>
      <c r="C5" s="6"/>
      <c r="D5" s="6"/>
      <c r="E5" s="5"/>
      <c r="F5" s="7" t="s">
        <v>3</v>
      </c>
    </row>
    <row r="6" spans="1:6" ht="24.75" thickTop="1">
      <c r="A6" s="8" t="s">
        <v>4</v>
      </c>
      <c r="B6" s="9"/>
      <c r="C6" s="10"/>
      <c r="D6" s="10"/>
      <c r="E6" s="9"/>
      <c r="F6" s="11">
        <f>+ภาคที่1!O28</f>
        <v>79409328300</v>
      </c>
    </row>
    <row r="7" spans="1:6" ht="24">
      <c r="A7" s="8" t="s">
        <v>5</v>
      </c>
      <c r="B7" s="9"/>
      <c r="C7" s="10"/>
      <c r="D7" s="10"/>
      <c r="E7" s="9"/>
      <c r="F7" s="11">
        <f>+'[1]ภาคที่2'!O29</f>
        <v>186691450600</v>
      </c>
    </row>
    <row r="8" spans="1:6" ht="24">
      <c r="A8" s="8" t="s">
        <v>6</v>
      </c>
      <c r="B8" s="9"/>
      <c r="C8" s="10"/>
      <c r="D8" s="10"/>
      <c r="E8" s="9"/>
      <c r="F8" s="11">
        <f>+'[1]ภาคที่3'!O23</f>
        <v>5093627800</v>
      </c>
    </row>
    <row r="9" spans="1:6" ht="24">
      <c r="A9" s="8" t="s">
        <v>7</v>
      </c>
      <c r="B9" s="9"/>
      <c r="C9" s="10"/>
      <c r="D9" s="10"/>
      <c r="E9" s="9"/>
      <c r="F9" s="11">
        <f>+'[1]ภาคที่4'!O25</f>
        <v>22118196100</v>
      </c>
    </row>
    <row r="10" spans="1:6" ht="24">
      <c r="A10" s="8" t="s">
        <v>8</v>
      </c>
      <c r="B10" s="9"/>
      <c r="C10" s="10"/>
      <c r="D10" s="10"/>
      <c r="E10" s="9"/>
      <c r="F10" s="11">
        <f>+'[1]ภาคที่5'!O23</f>
        <v>1923691400</v>
      </c>
    </row>
    <row r="11" spans="1:6" ht="24">
      <c r="A11" s="8" t="s">
        <v>9</v>
      </c>
      <c r="B11" s="9"/>
      <c r="C11" s="10"/>
      <c r="D11" s="10"/>
      <c r="E11" s="9"/>
      <c r="F11" s="11">
        <f>+'[1]ภาคที่6'!O23</f>
        <v>11464670100</v>
      </c>
    </row>
    <row r="12" spans="1:6" ht="24">
      <c r="A12" s="8" t="s">
        <v>10</v>
      </c>
      <c r="B12" s="9"/>
      <c r="C12" s="10"/>
      <c r="D12" s="10"/>
      <c r="E12" s="9"/>
      <c r="F12" s="11">
        <f>+'[1]ภาคที่7'!O25</f>
        <v>23401867300</v>
      </c>
    </row>
    <row r="13" spans="1:6" ht="24">
      <c r="A13" s="8" t="s">
        <v>11</v>
      </c>
      <c r="B13" s="9"/>
      <c r="C13" s="12"/>
      <c r="D13" s="12"/>
      <c r="E13" s="9"/>
      <c r="F13" s="11">
        <f>+'[1]ภาคที่8'!O21</f>
        <v>4557977100</v>
      </c>
    </row>
    <row r="14" spans="1:6" ht="24">
      <c r="A14" s="8" t="s">
        <v>12</v>
      </c>
      <c r="B14" s="9"/>
      <c r="C14" s="12"/>
      <c r="D14" s="12"/>
      <c r="E14" s="9"/>
      <c r="F14" s="11">
        <f>+'[1]ภาคที่9'!O23</f>
        <v>2351385900</v>
      </c>
    </row>
    <row r="15" spans="1:8" ht="24.75" thickBot="1">
      <c r="A15" s="8" t="s">
        <v>13</v>
      </c>
      <c r="B15" s="9"/>
      <c r="C15" s="10"/>
      <c r="D15" s="10"/>
      <c r="E15" s="9"/>
      <c r="F15" s="11">
        <f>+'[1]ภาคที่10'!O31</f>
        <v>88487805400</v>
      </c>
      <c r="H15" s="13" t="s">
        <v>14</v>
      </c>
    </row>
    <row r="16" spans="1:8" ht="29.25" thickBot="1" thickTop="1">
      <c r="A16" s="14" t="s">
        <v>15</v>
      </c>
      <c r="B16" s="15"/>
      <c r="C16" s="15"/>
      <c r="D16" s="15"/>
      <c r="E16" s="15"/>
      <c r="F16" s="16">
        <f>SUM(F6:F15)</f>
        <v>425500000000</v>
      </c>
      <c r="G16" s="13"/>
      <c r="H16" s="13"/>
    </row>
    <row r="17" ht="22.5" thickTop="1"/>
    <row r="20" spans="1:6" ht="30.75">
      <c r="A20" s="200" t="s">
        <v>0</v>
      </c>
      <c r="B20" s="200"/>
      <c r="C20" s="200"/>
      <c r="D20" s="200"/>
      <c r="E20" s="200"/>
      <c r="F20" s="200"/>
    </row>
    <row r="21" spans="2:5" ht="24">
      <c r="B21" s="17"/>
      <c r="C21" s="18"/>
      <c r="D21" s="19"/>
      <c r="E21" s="19"/>
    </row>
    <row r="22" spans="1:6" ht="24">
      <c r="A22" s="202" t="s">
        <v>16</v>
      </c>
      <c r="B22" s="202"/>
      <c r="C22" s="202"/>
      <c r="D22" s="202"/>
      <c r="E22" s="202"/>
      <c r="F22" s="202"/>
    </row>
    <row r="23" spans="2:5" ht="24.75" thickBot="1">
      <c r="B23" s="17"/>
      <c r="C23" s="20"/>
      <c r="D23" s="21"/>
      <c r="E23" s="19"/>
    </row>
    <row r="24" spans="1:6" ht="25.5" thickBot="1" thickTop="1">
      <c r="A24" s="4" t="s">
        <v>17</v>
      </c>
      <c r="B24" s="22"/>
      <c r="C24" s="23"/>
      <c r="D24" s="23"/>
      <c r="E24" s="22"/>
      <c r="F24" s="7" t="s">
        <v>3</v>
      </c>
    </row>
    <row r="25" spans="1:6" ht="24.75" thickTop="1">
      <c r="A25" s="24" t="s">
        <v>18</v>
      </c>
      <c r="C25" s="25"/>
      <c r="D25" s="25"/>
      <c r="F25" s="26">
        <f>+ภาคที่1!O45</f>
        <v>10881600</v>
      </c>
    </row>
    <row r="26" spans="1:6" ht="24">
      <c r="A26" s="24" t="s">
        <v>19</v>
      </c>
      <c r="C26" s="25"/>
      <c r="D26" s="25"/>
      <c r="F26" s="26">
        <f>+ภาคที่1!O68</f>
        <v>3663409300</v>
      </c>
    </row>
    <row r="27" spans="1:6" ht="24">
      <c r="A27" s="24" t="s">
        <v>20</v>
      </c>
      <c r="C27" s="25"/>
      <c r="D27" s="25"/>
      <c r="F27" s="26">
        <f>+ภาคที่1!O91</f>
        <v>28522874100</v>
      </c>
    </row>
    <row r="28" spans="1:6" ht="24">
      <c r="A28" s="24" t="s">
        <v>21</v>
      </c>
      <c r="C28" s="25"/>
      <c r="D28" s="25"/>
      <c r="F28" s="26">
        <f>+ภาคที่1!O115</f>
        <v>6062664500</v>
      </c>
    </row>
    <row r="29" spans="1:6" ht="24">
      <c r="A29" s="24" t="s">
        <v>22</v>
      </c>
      <c r="C29" s="25"/>
      <c r="D29" s="25"/>
      <c r="F29" s="26">
        <f>+ภาคที่1!O137</f>
        <v>23768156300</v>
      </c>
    </row>
    <row r="30" spans="1:6" ht="24">
      <c r="A30" s="24" t="s">
        <v>23</v>
      </c>
      <c r="C30" s="25"/>
      <c r="D30" s="25"/>
      <c r="F30" s="26">
        <f>+ภาคที่1!O157</f>
        <v>11277710900</v>
      </c>
    </row>
    <row r="31" spans="1:6" ht="24">
      <c r="A31" s="27" t="s">
        <v>24</v>
      </c>
      <c r="C31" s="25"/>
      <c r="D31" s="25"/>
      <c r="F31" s="26">
        <f>+ภาคที่1!O175</f>
        <v>11034100</v>
      </c>
    </row>
    <row r="32" spans="1:6" ht="24">
      <c r="A32" s="27" t="s">
        <v>25</v>
      </c>
      <c r="C32" s="25"/>
      <c r="D32" s="25"/>
      <c r="F32" s="26">
        <f>+ภาคที่1!O195</f>
        <v>6088994600</v>
      </c>
    </row>
    <row r="33" spans="1:6" ht="24">
      <c r="A33" s="24" t="s">
        <v>26</v>
      </c>
      <c r="C33" s="25"/>
      <c r="D33" s="25"/>
      <c r="F33" s="26">
        <f>+ภาคที่1!O213</f>
        <v>1349500</v>
      </c>
    </row>
    <row r="34" spans="1:8" ht="24.75" thickBot="1">
      <c r="A34" s="24" t="s">
        <v>27</v>
      </c>
      <c r="C34" s="25"/>
      <c r="D34" s="25"/>
      <c r="F34" s="26">
        <f>+ภาคที่1!O229</f>
        <v>2253400</v>
      </c>
      <c r="H34" s="13"/>
    </row>
    <row r="35" spans="1:8" ht="29.25" thickBot="1" thickTop="1">
      <c r="A35" s="4" t="s">
        <v>28</v>
      </c>
      <c r="B35" s="22"/>
      <c r="C35" s="23"/>
      <c r="D35" s="23"/>
      <c r="E35" s="22"/>
      <c r="F35" s="28">
        <f>SUM(F25:F34)</f>
        <v>79409328300</v>
      </c>
      <c r="H35" s="13"/>
    </row>
    <row r="36" ht="22.5" thickTop="1">
      <c r="F36" s="13"/>
    </row>
  </sheetData>
  <sheetProtection/>
  <mergeCells count="4">
    <mergeCell ref="A1:F1"/>
    <mergeCell ref="A3:F3"/>
    <mergeCell ref="A20:F20"/>
    <mergeCell ref="A22:F22"/>
  </mergeCells>
  <printOptions horizontalCentered="1"/>
  <pageMargins left="0.984251968503937" right="0.3937007874015748" top="1.3779527559055118" bottom="0.905511811023622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29"/>
  <sheetViews>
    <sheetView tabSelected="1" view="pageBreakPreview" zoomScale="85" zoomScaleNormal="80" zoomScaleSheetLayoutView="85" zoomScalePageLayoutView="0" workbookViewId="0" topLeftCell="A79">
      <selection activeCell="G93" sqref="G93"/>
    </sheetView>
  </sheetViews>
  <sheetFormatPr defaultColWidth="9.33203125" defaultRowHeight="21"/>
  <cols>
    <col min="1" max="1" width="44.33203125" style="31" bestFit="1" customWidth="1"/>
    <col min="2" max="8" width="17.83203125" style="31" customWidth="1"/>
    <col min="9" max="9" width="42.16015625" style="31" customWidth="1"/>
    <col min="10" max="14" width="17.83203125" style="31" customWidth="1"/>
    <col min="15" max="15" width="22.83203125" style="102" bestFit="1" customWidth="1"/>
    <col min="16" max="16" width="20.16015625" style="31" bestFit="1" customWidth="1"/>
    <col min="17" max="23" width="16" style="31" bestFit="1" customWidth="1"/>
    <col min="24" max="24" width="10.83203125" style="31" bestFit="1" customWidth="1"/>
    <col min="25" max="29" width="16" style="31" bestFit="1" customWidth="1"/>
    <col min="30" max="30" width="20.16015625" style="31" bestFit="1" customWidth="1"/>
    <col min="31" max="16384" width="9.33203125" style="31" customWidth="1"/>
  </cols>
  <sheetData>
    <row r="1" spans="1:15" ht="21.75" customHeight="1">
      <c r="A1" s="29" t="s">
        <v>29</v>
      </c>
      <c r="B1" s="29"/>
      <c r="C1" s="29"/>
      <c r="D1" s="29"/>
      <c r="E1" s="20"/>
      <c r="F1" s="20"/>
      <c r="G1" s="20"/>
      <c r="H1" s="20"/>
      <c r="I1" s="29" t="s">
        <v>30</v>
      </c>
      <c r="J1" s="30"/>
      <c r="K1" s="30"/>
      <c r="L1" s="30"/>
      <c r="M1" s="30"/>
      <c r="N1" s="30"/>
      <c r="O1" s="30"/>
    </row>
    <row r="2" spans="1:15" ht="21.75" customHeight="1">
      <c r="A2" s="32" t="s">
        <v>31</v>
      </c>
      <c r="B2" s="32"/>
      <c r="C2" s="32"/>
      <c r="D2" s="32"/>
      <c r="E2" s="33"/>
      <c r="F2" s="33"/>
      <c r="G2" s="33"/>
      <c r="H2" s="33"/>
      <c r="I2" s="32" t="s">
        <v>31</v>
      </c>
      <c r="J2" s="30"/>
      <c r="K2" s="30"/>
      <c r="L2" s="30"/>
      <c r="M2" s="30"/>
      <c r="N2" s="30"/>
      <c r="O2" s="34"/>
    </row>
    <row r="3" spans="1:15" ht="21.75" customHeight="1">
      <c r="A3" s="32" t="s">
        <v>16</v>
      </c>
      <c r="B3" s="32"/>
      <c r="C3" s="32"/>
      <c r="D3" s="32"/>
      <c r="E3" s="32"/>
      <c r="F3" s="32"/>
      <c r="G3" s="32"/>
      <c r="H3" s="32"/>
      <c r="I3" s="32" t="s">
        <v>16</v>
      </c>
      <c r="J3" s="30"/>
      <c r="K3" s="30"/>
      <c r="L3" s="30"/>
      <c r="M3" s="30"/>
      <c r="N3" s="30"/>
      <c r="O3" s="34"/>
    </row>
    <row r="4" spans="1:15" ht="21.75" customHeight="1" thickBot="1">
      <c r="A4" s="35"/>
      <c r="B4" s="36" t="s">
        <v>14</v>
      </c>
      <c r="C4" s="37"/>
      <c r="D4" s="37"/>
      <c r="E4" s="37"/>
      <c r="F4" s="36"/>
      <c r="G4" s="36"/>
      <c r="H4" s="38" t="s">
        <v>32</v>
      </c>
      <c r="I4" s="35"/>
      <c r="J4" s="39"/>
      <c r="K4" s="39"/>
      <c r="L4" s="39"/>
      <c r="M4" s="39"/>
      <c r="N4" s="39"/>
      <c r="O4" s="38" t="s">
        <v>32</v>
      </c>
    </row>
    <row r="5" spans="1:15" ht="21.75" customHeight="1">
      <c r="A5" s="203" t="s">
        <v>33</v>
      </c>
      <c r="B5" s="40" t="s">
        <v>34</v>
      </c>
      <c r="C5" s="40" t="s">
        <v>35</v>
      </c>
      <c r="D5" s="40" t="s">
        <v>36</v>
      </c>
      <c r="E5" s="40" t="s">
        <v>37</v>
      </c>
      <c r="F5" s="40" t="s">
        <v>38</v>
      </c>
      <c r="G5" s="40" t="s">
        <v>39</v>
      </c>
      <c r="H5" s="41" t="s">
        <v>40</v>
      </c>
      <c r="I5" s="203" t="s">
        <v>33</v>
      </c>
      <c r="J5" s="42" t="s">
        <v>41</v>
      </c>
      <c r="K5" s="40" t="s">
        <v>42</v>
      </c>
      <c r="L5" s="40" t="s">
        <v>43</v>
      </c>
      <c r="M5" s="40" t="s">
        <v>44</v>
      </c>
      <c r="N5" s="43" t="s">
        <v>45</v>
      </c>
      <c r="O5" s="44" t="s">
        <v>28</v>
      </c>
    </row>
    <row r="6" spans="1:15" ht="21.75" customHeight="1" thickBot="1">
      <c r="A6" s="204"/>
      <c r="B6" s="45" t="s">
        <v>14</v>
      </c>
      <c r="C6" s="46"/>
      <c r="D6" s="46"/>
      <c r="E6" s="46"/>
      <c r="F6" s="46"/>
      <c r="G6" s="46"/>
      <c r="H6" s="47"/>
      <c r="I6" s="204"/>
      <c r="J6" s="48"/>
      <c r="K6" s="46"/>
      <c r="L6" s="46"/>
      <c r="M6" s="46"/>
      <c r="N6" s="49"/>
      <c r="O6" s="50"/>
    </row>
    <row r="7" spans="1:17" ht="21.75" customHeight="1">
      <c r="A7" s="51" t="s">
        <v>46</v>
      </c>
      <c r="B7" s="52">
        <f aca="true" t="shared" si="0" ref="B7:H7">B35+B52+B75+B98+B122+B144+B164+B182+B202+B220</f>
        <v>670178600</v>
      </c>
      <c r="C7" s="52">
        <f t="shared" si="0"/>
        <v>904739600</v>
      </c>
      <c r="D7" s="52">
        <f t="shared" si="0"/>
        <v>862322500</v>
      </c>
      <c r="E7" s="52">
        <f t="shared" si="0"/>
        <v>913061500</v>
      </c>
      <c r="F7" s="52">
        <f t="shared" si="0"/>
        <v>975261000</v>
      </c>
      <c r="G7" s="52">
        <f t="shared" si="0"/>
        <v>1058752300</v>
      </c>
      <c r="H7" s="53">
        <f t="shared" si="0"/>
        <v>1087823300</v>
      </c>
      <c r="I7" s="51" t="s">
        <v>46</v>
      </c>
      <c r="J7" s="52">
        <f>J35+J52+J75+J98+J122+J144+J164+J182+J202+J220</f>
        <v>1062218500</v>
      </c>
      <c r="K7" s="52">
        <f>K35+K52+K75+K98+K122+K144+K164+K182+K202+K220</f>
        <v>742007500</v>
      </c>
      <c r="L7" s="52">
        <f>L35+L52+L75+L98+L122+L144+L164+L182+L202+L220</f>
        <v>776947000</v>
      </c>
      <c r="M7" s="52">
        <f>M35+M52+M75+M98+M122+M144+M164+M182+M202+M220</f>
        <v>792478500</v>
      </c>
      <c r="N7" s="52">
        <f>N35+N52+N75+N98+N122+N144+N164+N182+N202+N220</f>
        <v>738457700</v>
      </c>
      <c r="O7" s="54">
        <f aca="true" t="shared" si="1" ref="O7:O26">SUM(J7:N7,B7:H7)</f>
        <v>10584248000</v>
      </c>
      <c r="P7" s="55"/>
      <c r="Q7" s="56"/>
    </row>
    <row r="8" spans="1:17" ht="21.75" customHeight="1">
      <c r="A8" s="51" t="s">
        <v>47</v>
      </c>
      <c r="B8" s="52">
        <f aca="true" t="shared" si="2" ref="B8:H8">B53+B76+B99+B123+B145</f>
        <v>2319935200</v>
      </c>
      <c r="C8" s="52">
        <f t="shared" si="2"/>
        <v>2607745200</v>
      </c>
      <c r="D8" s="52">
        <f t="shared" si="2"/>
        <v>2771970200</v>
      </c>
      <c r="E8" s="52">
        <f t="shared" si="2"/>
        <v>2139289200</v>
      </c>
      <c r="F8" s="52">
        <f t="shared" si="2"/>
        <v>2411859100</v>
      </c>
      <c r="G8" s="52">
        <f t="shared" si="2"/>
        <v>2857903300</v>
      </c>
      <c r="H8" s="57">
        <f t="shared" si="2"/>
        <v>2212192800</v>
      </c>
      <c r="I8" s="51" t="s">
        <v>47</v>
      </c>
      <c r="J8" s="52">
        <f>J53+J76+J99+J123+J145</f>
        <v>2204889200</v>
      </c>
      <c r="K8" s="52">
        <f>K53+K76+K99+K123+K145</f>
        <v>2262144700</v>
      </c>
      <c r="L8" s="52">
        <f>L53+L76+L99+L123+L145</f>
        <v>2413440000</v>
      </c>
      <c r="M8" s="52">
        <f>M53+M76+M99+M123+M145</f>
        <v>2142872600</v>
      </c>
      <c r="N8" s="52">
        <f>N53+N76+N99+N123+N145</f>
        <v>2214594500</v>
      </c>
      <c r="O8" s="58">
        <f t="shared" si="1"/>
        <v>28558836000</v>
      </c>
      <c r="P8" s="55"/>
      <c r="Q8" s="56"/>
    </row>
    <row r="9" spans="1:17" ht="21.75" customHeight="1">
      <c r="A9" s="51" t="s">
        <v>48</v>
      </c>
      <c r="B9" s="52">
        <f>+B55+B77+B203</f>
        <v>10000</v>
      </c>
      <c r="C9" s="52">
        <f aca="true" t="shared" si="3" ref="C9:H9">+C55+C77+C203</f>
        <v>9000</v>
      </c>
      <c r="D9" s="52">
        <f t="shared" si="3"/>
        <v>9000</v>
      </c>
      <c r="E9" s="52">
        <f t="shared" si="3"/>
        <v>9000</v>
      </c>
      <c r="F9" s="52">
        <f t="shared" si="3"/>
        <v>9000</v>
      </c>
      <c r="G9" s="52">
        <f t="shared" si="3"/>
        <v>9000</v>
      </c>
      <c r="H9" s="57">
        <f t="shared" si="3"/>
        <v>9000</v>
      </c>
      <c r="I9" s="51" t="s">
        <v>48</v>
      </c>
      <c r="J9" s="52">
        <f>+J55+J77+J203</f>
        <v>9000</v>
      </c>
      <c r="K9" s="52">
        <f>+K55+K77+K203</f>
        <v>9000</v>
      </c>
      <c r="L9" s="52">
        <f>+L55+L77+L203</f>
        <v>9000</v>
      </c>
      <c r="M9" s="52">
        <f>+M55+M77+M203</f>
        <v>8900</v>
      </c>
      <c r="N9" s="52">
        <f>+N55+N77+N203</f>
        <v>9100</v>
      </c>
      <c r="O9" s="58">
        <f t="shared" si="1"/>
        <v>109000</v>
      </c>
      <c r="P9" s="55"/>
      <c r="Q9" s="56"/>
    </row>
    <row r="10" spans="1:17" ht="21.75" customHeight="1">
      <c r="A10" s="51" t="s">
        <v>49</v>
      </c>
      <c r="B10" s="52">
        <f aca="true" t="shared" si="4" ref="B10:H10">B36+B56+B78+B100+B124+B146+B165+B183+B204+B221</f>
        <v>555364500</v>
      </c>
      <c r="C10" s="52">
        <f t="shared" si="4"/>
        <v>525865000</v>
      </c>
      <c r="D10" s="52">
        <f t="shared" si="4"/>
        <v>582638800</v>
      </c>
      <c r="E10" s="52">
        <f t="shared" si="4"/>
        <v>577970300</v>
      </c>
      <c r="F10" s="52">
        <f t="shared" si="4"/>
        <v>587755600</v>
      </c>
      <c r="G10" s="52">
        <f t="shared" si="4"/>
        <v>706373700</v>
      </c>
      <c r="H10" s="57">
        <f t="shared" si="4"/>
        <v>705540100</v>
      </c>
      <c r="I10" s="51" t="s">
        <v>49</v>
      </c>
      <c r="J10" s="52">
        <f>J36+J56+J78+J100+J124+J146+J165+J183+J204+J221</f>
        <v>604240100</v>
      </c>
      <c r="K10" s="52">
        <f>K36+K56+K78+K100+K124+K146+K165+K183+K204+K221</f>
        <v>578386100</v>
      </c>
      <c r="L10" s="52">
        <f>L36+L56+L78+L100+L124+L146+L165+L183+L204+L221</f>
        <v>596812400</v>
      </c>
      <c r="M10" s="52">
        <f>M36+M56+M78+M100+M124+M146+M165+M183+M204+M221</f>
        <v>540370400</v>
      </c>
      <c r="N10" s="52">
        <f>N36+N56+N78+N100+N124+N146+N165+N183+N204+N221</f>
        <v>522800000</v>
      </c>
      <c r="O10" s="58">
        <f t="shared" si="1"/>
        <v>7084117000</v>
      </c>
      <c r="P10" s="55"/>
      <c r="Q10" s="56"/>
    </row>
    <row r="11" spans="1:17" ht="21.75" customHeight="1">
      <c r="A11" s="59" t="s">
        <v>50</v>
      </c>
      <c r="B11" s="52">
        <f aca="true" t="shared" si="5" ref="B11:H11">B184+B101+B147</f>
        <v>942801000</v>
      </c>
      <c r="C11" s="52">
        <f t="shared" si="5"/>
        <v>997531000</v>
      </c>
      <c r="D11" s="52">
        <f t="shared" si="5"/>
        <v>1127585000</v>
      </c>
      <c r="E11" s="52">
        <f t="shared" si="5"/>
        <v>1059389000</v>
      </c>
      <c r="F11" s="52">
        <f t="shared" si="5"/>
        <v>999494000</v>
      </c>
      <c r="G11" s="52">
        <f t="shared" si="5"/>
        <v>1033400000</v>
      </c>
      <c r="H11" s="60">
        <f t="shared" si="5"/>
        <v>1203490000</v>
      </c>
      <c r="I11" s="59" t="s">
        <v>50</v>
      </c>
      <c r="J11" s="52">
        <f>J184+J101+J147</f>
        <v>1203400000</v>
      </c>
      <c r="K11" s="52">
        <f>K184+K101+K147</f>
        <v>1193637000</v>
      </c>
      <c r="L11" s="52">
        <f>L184+L101+L147</f>
        <v>1103400000</v>
      </c>
      <c r="M11" s="52">
        <f>M184+M101+M147</f>
        <v>1106354000</v>
      </c>
      <c r="N11" s="52">
        <f>N184+N101+N147</f>
        <v>1101129000</v>
      </c>
      <c r="O11" s="58">
        <f t="shared" si="1"/>
        <v>13071610000</v>
      </c>
      <c r="P11" s="55"/>
      <c r="Q11" s="56"/>
    </row>
    <row r="12" spans="1:17" ht="21.75" customHeight="1">
      <c r="A12" s="61" t="s">
        <v>51</v>
      </c>
      <c r="B12" s="52">
        <f>+B54+B125</f>
        <v>1608027000</v>
      </c>
      <c r="C12" s="52">
        <f aca="true" t="shared" si="6" ref="C12:H12">+C54+C125</f>
        <v>1608027000</v>
      </c>
      <c r="D12" s="52">
        <f t="shared" si="6"/>
        <v>1608027000</v>
      </c>
      <c r="E12" s="52">
        <f t="shared" si="6"/>
        <v>1618687000</v>
      </c>
      <c r="F12" s="52">
        <f t="shared" si="6"/>
        <v>1618687000</v>
      </c>
      <c r="G12" s="52">
        <f t="shared" si="6"/>
        <v>1618687000</v>
      </c>
      <c r="H12" s="60">
        <f t="shared" si="6"/>
        <v>1618687000</v>
      </c>
      <c r="I12" s="61" t="s">
        <v>51</v>
      </c>
      <c r="J12" s="52">
        <f>+J54+J125</f>
        <v>1618687000</v>
      </c>
      <c r="K12" s="52">
        <f>+K54+K125</f>
        <v>1618688000</v>
      </c>
      <c r="L12" s="52">
        <f>+L54+L125</f>
        <v>1618688000</v>
      </c>
      <c r="M12" s="52">
        <f>+M54+M125</f>
        <v>1618688000</v>
      </c>
      <c r="N12" s="52">
        <f>+N54+N125</f>
        <v>1616127000</v>
      </c>
      <c r="O12" s="58">
        <f t="shared" si="1"/>
        <v>19389707000</v>
      </c>
      <c r="P12" s="55"/>
      <c r="Q12" s="56"/>
    </row>
    <row r="13" spans="1:17" ht="21.75" customHeight="1">
      <c r="A13" s="59" t="s">
        <v>52</v>
      </c>
      <c r="B13" s="52">
        <f aca="true" t="shared" si="7" ref="B13:H13">+B102</f>
        <v>8672000</v>
      </c>
      <c r="C13" s="52">
        <f t="shared" si="7"/>
        <v>7170000</v>
      </c>
      <c r="D13" s="52">
        <f t="shared" si="7"/>
        <v>7170000</v>
      </c>
      <c r="E13" s="52">
        <f t="shared" si="7"/>
        <v>6170000</v>
      </c>
      <c r="F13" s="52">
        <f t="shared" si="7"/>
        <v>6470000</v>
      </c>
      <c r="G13" s="52">
        <f t="shared" si="7"/>
        <v>5670000</v>
      </c>
      <c r="H13" s="57">
        <f t="shared" si="7"/>
        <v>6170000</v>
      </c>
      <c r="I13" s="59" t="s">
        <v>52</v>
      </c>
      <c r="J13" s="52">
        <f>+J102</f>
        <v>5170000</v>
      </c>
      <c r="K13" s="52">
        <f>+K102</f>
        <v>7170000</v>
      </c>
      <c r="L13" s="52">
        <f>+L102</f>
        <v>7170000</v>
      </c>
      <c r="M13" s="52">
        <f>+M102</f>
        <v>7170000</v>
      </c>
      <c r="N13" s="52">
        <f>+N102</f>
        <v>6170000</v>
      </c>
      <c r="O13" s="58">
        <f t="shared" si="1"/>
        <v>80342000</v>
      </c>
      <c r="P13" s="55"/>
      <c r="Q13" s="56"/>
    </row>
    <row r="14" spans="1:17" ht="21.75" customHeight="1">
      <c r="A14" s="59" t="s">
        <v>53</v>
      </c>
      <c r="B14" s="52">
        <f aca="true" t="shared" si="8" ref="B14:H14">+B126</f>
        <v>26000000</v>
      </c>
      <c r="C14" s="52">
        <f t="shared" si="8"/>
        <v>26000000</v>
      </c>
      <c r="D14" s="52">
        <f t="shared" si="8"/>
        <v>25000000</v>
      </c>
      <c r="E14" s="52">
        <f t="shared" si="8"/>
        <v>26500000</v>
      </c>
      <c r="F14" s="52">
        <f t="shared" si="8"/>
        <v>26500000</v>
      </c>
      <c r="G14" s="52">
        <f t="shared" si="8"/>
        <v>26500000</v>
      </c>
      <c r="H14" s="60">
        <f t="shared" si="8"/>
        <v>26500000</v>
      </c>
      <c r="I14" s="59" t="s">
        <v>53</v>
      </c>
      <c r="J14" s="62">
        <f>+J126</f>
        <v>26500000</v>
      </c>
      <c r="K14" s="63">
        <f>+K126</f>
        <v>26500000</v>
      </c>
      <c r="L14" s="63">
        <f>+L126</f>
        <v>26500000</v>
      </c>
      <c r="M14" s="63">
        <f>+M126</f>
        <v>26500000</v>
      </c>
      <c r="N14" s="60">
        <f>+N126</f>
        <v>26778000</v>
      </c>
      <c r="O14" s="58">
        <f t="shared" si="1"/>
        <v>315778000</v>
      </c>
      <c r="P14" s="55"/>
      <c r="Q14" s="56"/>
    </row>
    <row r="15" spans="1:17" ht="21.75" customHeight="1">
      <c r="A15" s="59" t="s">
        <v>54</v>
      </c>
      <c r="B15" s="64">
        <f aca="true" t="shared" si="9" ref="B15:H15">B57+B79+B103+B148+B127</f>
        <v>1282000</v>
      </c>
      <c r="C15" s="64">
        <f t="shared" si="9"/>
        <v>1230500</v>
      </c>
      <c r="D15" s="64">
        <f t="shared" si="9"/>
        <v>1282000</v>
      </c>
      <c r="E15" s="64">
        <f t="shared" si="9"/>
        <v>1027800</v>
      </c>
      <c r="F15" s="64">
        <f t="shared" si="9"/>
        <v>1023500</v>
      </c>
      <c r="G15" s="64">
        <f t="shared" si="9"/>
        <v>1104200</v>
      </c>
      <c r="H15" s="65">
        <f t="shared" si="9"/>
        <v>1396000</v>
      </c>
      <c r="I15" s="59" t="s">
        <v>54</v>
      </c>
      <c r="J15" s="66">
        <f>J57+J79+J103+J148+J127</f>
        <v>1355800</v>
      </c>
      <c r="K15" s="67">
        <f>K57+K79+K103+K148+K127</f>
        <v>1443700</v>
      </c>
      <c r="L15" s="64">
        <f>L57+L79+L103+L148+L127</f>
        <v>1254600</v>
      </c>
      <c r="M15" s="64">
        <f>M57+M79+M103+M148+M127</f>
        <v>1250500</v>
      </c>
      <c r="N15" s="64">
        <f>N57+N79+N103+N148+N127</f>
        <v>1240400</v>
      </c>
      <c r="O15" s="58">
        <f t="shared" si="1"/>
        <v>14891000</v>
      </c>
      <c r="P15" s="55"/>
      <c r="Q15" s="56"/>
    </row>
    <row r="16" spans="1:17" ht="21.75" customHeight="1">
      <c r="A16" s="61" t="s">
        <v>55</v>
      </c>
      <c r="B16" s="64">
        <f aca="true" t="shared" si="10" ref="B16:H16">+B80+B185+B104</f>
        <v>19561500</v>
      </c>
      <c r="C16" s="64">
        <f t="shared" si="10"/>
        <v>18664900</v>
      </c>
      <c r="D16" s="64">
        <f t="shared" si="10"/>
        <v>18834900</v>
      </c>
      <c r="E16" s="64">
        <f t="shared" si="10"/>
        <v>16624900</v>
      </c>
      <c r="F16" s="64">
        <f t="shared" si="10"/>
        <v>16778500</v>
      </c>
      <c r="G16" s="64">
        <f t="shared" si="10"/>
        <v>16156700</v>
      </c>
      <c r="H16" s="68">
        <f t="shared" si="10"/>
        <v>16013400</v>
      </c>
      <c r="I16" s="61" t="s">
        <v>55</v>
      </c>
      <c r="J16" s="64">
        <f>+J80+J185+J104</f>
        <v>16117400</v>
      </c>
      <c r="K16" s="64">
        <f>+K80+K185+K104</f>
        <v>15956500</v>
      </c>
      <c r="L16" s="64">
        <f>+L80+L185+L104</f>
        <v>15707400</v>
      </c>
      <c r="M16" s="64">
        <f>+M80+M185+M104</f>
        <v>14729600</v>
      </c>
      <c r="N16" s="64">
        <f>+N80+N185+N104</f>
        <v>14809300</v>
      </c>
      <c r="O16" s="58">
        <f t="shared" si="1"/>
        <v>199955000</v>
      </c>
      <c r="P16" s="55"/>
      <c r="Q16" s="56"/>
    </row>
    <row r="17" spans="1:17" ht="21.75" customHeight="1">
      <c r="A17" s="61" t="s">
        <v>56</v>
      </c>
      <c r="B17" s="52">
        <f aca="true" t="shared" si="11" ref="B17:H17">B37+B58+B81+B105+B128+B149+B166+B186</f>
        <v>5099000</v>
      </c>
      <c r="C17" s="52">
        <f t="shared" si="11"/>
        <v>5198100</v>
      </c>
      <c r="D17" s="52">
        <f t="shared" si="11"/>
        <v>6100000</v>
      </c>
      <c r="E17" s="52">
        <f t="shared" si="11"/>
        <v>6864400</v>
      </c>
      <c r="F17" s="52">
        <f t="shared" si="11"/>
        <v>7634000</v>
      </c>
      <c r="G17" s="52">
        <f t="shared" si="11"/>
        <v>6294300</v>
      </c>
      <c r="H17" s="57">
        <f t="shared" si="11"/>
        <v>5600000</v>
      </c>
      <c r="I17" s="61" t="s">
        <v>56</v>
      </c>
      <c r="J17" s="52">
        <f>J37+J58+J81+J105+J128+J149+J166+J186</f>
        <v>4973700</v>
      </c>
      <c r="K17" s="52">
        <f>K37+K58+K81+K105+K128+K149+K166+K186</f>
        <v>4992900</v>
      </c>
      <c r="L17" s="52">
        <f>L37+L58+L81+L105+L128+L149+L166+L186</f>
        <v>4958400</v>
      </c>
      <c r="M17" s="52">
        <f>M37+M58+M81+M105+M128+M149+M166+M186</f>
        <v>5281600</v>
      </c>
      <c r="N17" s="52">
        <f>N37+N58+N81+N105+N128+N149+N166+N186</f>
        <v>5144600</v>
      </c>
      <c r="O17" s="58">
        <f t="shared" si="1"/>
        <v>68141000</v>
      </c>
      <c r="P17" s="55"/>
      <c r="Q17" s="56"/>
    </row>
    <row r="18" spans="1:17" ht="21.75" customHeight="1">
      <c r="A18" s="61" t="s">
        <v>57</v>
      </c>
      <c r="B18" s="52">
        <f aca="true" t="shared" si="12" ref="B18:H18">B59+B82+B129+B167+B205</f>
        <v>94500</v>
      </c>
      <c r="C18" s="52">
        <f t="shared" si="12"/>
        <v>94600</v>
      </c>
      <c r="D18" s="52">
        <f t="shared" si="12"/>
        <v>95100</v>
      </c>
      <c r="E18" s="52">
        <f t="shared" si="12"/>
        <v>99600</v>
      </c>
      <c r="F18" s="52">
        <f t="shared" si="12"/>
        <v>102700</v>
      </c>
      <c r="G18" s="52">
        <f t="shared" si="12"/>
        <v>106000</v>
      </c>
      <c r="H18" s="57">
        <f t="shared" si="12"/>
        <v>101400</v>
      </c>
      <c r="I18" s="61" t="s">
        <v>57</v>
      </c>
      <c r="J18" s="52">
        <f>J59+J82+J129+J167+J205</f>
        <v>103900</v>
      </c>
      <c r="K18" s="52">
        <f>K59+K82+K129+K167+K205</f>
        <v>99600</v>
      </c>
      <c r="L18" s="52">
        <f>L59+L82+L129+L167+L205</f>
        <v>102700</v>
      </c>
      <c r="M18" s="52">
        <f>M59+M82+M129+M167+M205</f>
        <v>100700</v>
      </c>
      <c r="N18" s="52">
        <f>N59+N82+N129+N167+N205</f>
        <v>101200</v>
      </c>
      <c r="O18" s="58">
        <f t="shared" si="1"/>
        <v>1202000</v>
      </c>
      <c r="P18" s="55"/>
      <c r="Q18" s="56"/>
    </row>
    <row r="19" spans="1:17" ht="21.75" customHeight="1">
      <c r="A19" s="61" t="s">
        <v>58</v>
      </c>
      <c r="B19" s="52">
        <f aca="true" t="shared" si="13" ref="B19:H19">B60+B106+B187</f>
        <v>80500</v>
      </c>
      <c r="C19" s="52">
        <f t="shared" si="13"/>
        <v>75500</v>
      </c>
      <c r="D19" s="52">
        <f t="shared" si="13"/>
        <v>77500</v>
      </c>
      <c r="E19" s="52">
        <f t="shared" si="13"/>
        <v>80500</v>
      </c>
      <c r="F19" s="52">
        <f t="shared" si="13"/>
        <v>83500</v>
      </c>
      <c r="G19" s="52">
        <f t="shared" si="13"/>
        <v>84500</v>
      </c>
      <c r="H19" s="57">
        <f t="shared" si="13"/>
        <v>83500</v>
      </c>
      <c r="I19" s="61" t="s">
        <v>58</v>
      </c>
      <c r="J19" s="52">
        <f>J60+J106+J187</f>
        <v>84500</v>
      </c>
      <c r="K19" s="52">
        <f>K60+K106+K187</f>
        <v>83000</v>
      </c>
      <c r="L19" s="52">
        <f>L60+L106+L187</f>
        <v>84000</v>
      </c>
      <c r="M19" s="52">
        <f>M60+M106+M187</f>
        <v>83000</v>
      </c>
      <c r="N19" s="52">
        <f>N60+N106+N187</f>
        <v>82000</v>
      </c>
      <c r="O19" s="58">
        <f t="shared" si="1"/>
        <v>982000</v>
      </c>
      <c r="P19" s="55"/>
      <c r="Q19" s="56"/>
    </row>
    <row r="20" spans="1:17" ht="21.75" customHeight="1">
      <c r="A20" s="61" t="s">
        <v>59</v>
      </c>
      <c r="B20" s="52">
        <f aca="true" t="shared" si="14" ref="B20:H20">B83+B107</f>
        <v>1165800</v>
      </c>
      <c r="C20" s="52">
        <f t="shared" si="14"/>
        <v>1136100</v>
      </c>
      <c r="D20" s="52">
        <f t="shared" si="14"/>
        <v>1246400</v>
      </c>
      <c r="E20" s="52">
        <f t="shared" si="14"/>
        <v>1167200</v>
      </c>
      <c r="F20" s="52">
        <f t="shared" si="14"/>
        <v>1205500</v>
      </c>
      <c r="G20" s="52">
        <f t="shared" si="14"/>
        <v>1130200</v>
      </c>
      <c r="H20" s="57">
        <f t="shared" si="14"/>
        <v>1264900</v>
      </c>
      <c r="I20" s="61" t="s">
        <v>59</v>
      </c>
      <c r="J20" s="52">
        <f>J83+J107</f>
        <v>984800</v>
      </c>
      <c r="K20" s="52">
        <f>K83+K107</f>
        <v>1197500</v>
      </c>
      <c r="L20" s="52">
        <f>L83+L107</f>
        <v>1175000</v>
      </c>
      <c r="M20" s="52">
        <f>M83+M107</f>
        <v>1146000</v>
      </c>
      <c r="N20" s="52">
        <f>N83+N107</f>
        <v>947600</v>
      </c>
      <c r="O20" s="58">
        <f t="shared" si="1"/>
        <v>13767000</v>
      </c>
      <c r="P20" s="55"/>
      <c r="Q20" s="56"/>
    </row>
    <row r="21" spans="1:17" ht="21.75" customHeight="1">
      <c r="A21" s="69" t="s">
        <v>60</v>
      </c>
      <c r="B21" s="52">
        <f>B22+B26+B27</f>
        <v>3522400</v>
      </c>
      <c r="C21" s="52">
        <f aca="true" t="shared" si="15" ref="C21:H21">C22+C26+C27</f>
        <v>4204400</v>
      </c>
      <c r="D21" s="52">
        <f t="shared" si="15"/>
        <v>6071700</v>
      </c>
      <c r="E21" s="52">
        <f t="shared" si="15"/>
        <v>3292300</v>
      </c>
      <c r="F21" s="52">
        <f t="shared" si="15"/>
        <v>1738000</v>
      </c>
      <c r="G21" s="52">
        <f t="shared" si="15"/>
        <v>1522100</v>
      </c>
      <c r="H21" s="60">
        <f t="shared" si="15"/>
        <v>837700</v>
      </c>
      <c r="I21" s="69" t="s">
        <v>60</v>
      </c>
      <c r="J21" s="52">
        <f>J22+J26+J27</f>
        <v>846900</v>
      </c>
      <c r="K21" s="52">
        <f>K22+K26+K27</f>
        <v>1545300</v>
      </c>
      <c r="L21" s="52">
        <f>L22+L26+L27</f>
        <v>815700</v>
      </c>
      <c r="M21" s="52">
        <f>M22+M26+M27</f>
        <v>650600</v>
      </c>
      <c r="N21" s="52">
        <f>N22+N26+N27</f>
        <v>596200</v>
      </c>
      <c r="O21" s="58">
        <f t="shared" si="1"/>
        <v>25643300</v>
      </c>
      <c r="P21" s="55"/>
      <c r="Q21" s="56"/>
    </row>
    <row r="22" spans="1:17" ht="21.75" customHeight="1">
      <c r="A22" s="70" t="s">
        <v>61</v>
      </c>
      <c r="B22" s="71">
        <f aca="true" t="shared" si="16" ref="B22:H22">SUM(B23:B25)</f>
        <v>2236500</v>
      </c>
      <c r="C22" s="71">
        <f t="shared" si="16"/>
        <v>2945000</v>
      </c>
      <c r="D22" s="71">
        <f t="shared" si="16"/>
        <v>4807200</v>
      </c>
      <c r="E22" s="71">
        <f t="shared" si="16"/>
        <v>2170100</v>
      </c>
      <c r="F22" s="71">
        <f t="shared" si="16"/>
        <v>648200</v>
      </c>
      <c r="G22" s="71">
        <f t="shared" si="16"/>
        <v>415000</v>
      </c>
      <c r="H22" s="72">
        <f t="shared" si="16"/>
        <v>180500</v>
      </c>
      <c r="I22" s="70" t="s">
        <v>61</v>
      </c>
      <c r="J22" s="71">
        <f>SUM(J23:J25)</f>
        <v>135300</v>
      </c>
      <c r="K22" s="71">
        <f>SUM(K23:K25)</f>
        <v>113400</v>
      </c>
      <c r="L22" s="71">
        <f>SUM(L23:L25)</f>
        <v>103500</v>
      </c>
      <c r="M22" s="71">
        <f>SUM(M23:M25)</f>
        <v>66000</v>
      </c>
      <c r="N22" s="71">
        <f>SUM(N23:N25)</f>
        <v>55600</v>
      </c>
      <c r="O22" s="73">
        <f t="shared" si="1"/>
        <v>13876300</v>
      </c>
      <c r="P22" s="55"/>
      <c r="Q22" s="56"/>
    </row>
    <row r="23" spans="1:17" ht="21.75" customHeight="1">
      <c r="A23" s="74" t="s">
        <v>62</v>
      </c>
      <c r="B23" s="75">
        <f aca="true" t="shared" si="17" ref="B23:N27">B40+B63+B86+B110+B132+B152+B170+B190+B208+B224</f>
        <v>1958100</v>
      </c>
      <c r="C23" s="75">
        <f t="shared" si="17"/>
        <v>2532000</v>
      </c>
      <c r="D23" s="75">
        <f t="shared" si="17"/>
        <v>4043600</v>
      </c>
      <c r="E23" s="75">
        <f t="shared" si="17"/>
        <v>1744600</v>
      </c>
      <c r="F23" s="75">
        <f t="shared" si="17"/>
        <v>504600</v>
      </c>
      <c r="G23" s="75">
        <f t="shared" si="17"/>
        <v>332600</v>
      </c>
      <c r="H23" s="76">
        <f t="shared" si="17"/>
        <v>143600</v>
      </c>
      <c r="I23" s="74" t="s">
        <v>62</v>
      </c>
      <c r="J23" s="75">
        <f aca="true" t="shared" si="18" ref="J23:N27">J40+J63+J86+J110+J132+J152+J170+J190+J208+J224</f>
        <v>101100</v>
      </c>
      <c r="K23" s="75">
        <f t="shared" si="18"/>
        <v>90700</v>
      </c>
      <c r="L23" s="75">
        <f t="shared" si="18"/>
        <v>85500</v>
      </c>
      <c r="M23" s="75">
        <f t="shared" si="18"/>
        <v>54300</v>
      </c>
      <c r="N23" s="75">
        <f t="shared" si="18"/>
        <v>44000</v>
      </c>
      <c r="O23" s="77">
        <f t="shared" si="1"/>
        <v>11634700</v>
      </c>
      <c r="P23" s="37"/>
      <c r="Q23" s="56"/>
    </row>
    <row r="24" spans="1:17" ht="21.75" customHeight="1">
      <c r="A24" s="78" t="s">
        <v>63</v>
      </c>
      <c r="B24" s="75">
        <f t="shared" si="17"/>
        <v>269100</v>
      </c>
      <c r="C24" s="75">
        <f t="shared" si="17"/>
        <v>399300</v>
      </c>
      <c r="D24" s="75">
        <f t="shared" si="17"/>
        <v>742400</v>
      </c>
      <c r="E24" s="75">
        <f t="shared" si="17"/>
        <v>418700</v>
      </c>
      <c r="F24" s="75">
        <f t="shared" si="17"/>
        <v>141000</v>
      </c>
      <c r="G24" s="75">
        <f t="shared" si="17"/>
        <v>80500</v>
      </c>
      <c r="H24" s="76">
        <f t="shared" si="17"/>
        <v>36000</v>
      </c>
      <c r="I24" s="78" t="s">
        <v>63</v>
      </c>
      <c r="J24" s="75">
        <f t="shared" si="18"/>
        <v>33400</v>
      </c>
      <c r="K24" s="75">
        <f t="shared" si="18"/>
        <v>21900</v>
      </c>
      <c r="L24" s="75">
        <f t="shared" si="18"/>
        <v>17900</v>
      </c>
      <c r="M24" s="75">
        <f t="shared" si="18"/>
        <v>11600</v>
      </c>
      <c r="N24" s="75">
        <f t="shared" si="18"/>
        <v>11500</v>
      </c>
      <c r="O24" s="77">
        <f t="shared" si="1"/>
        <v>2183300</v>
      </c>
      <c r="P24" s="37"/>
      <c r="Q24" s="56"/>
    </row>
    <row r="25" spans="1:17" ht="21.75" customHeight="1">
      <c r="A25" s="74" t="s">
        <v>64</v>
      </c>
      <c r="B25" s="75">
        <f t="shared" si="17"/>
        <v>9300</v>
      </c>
      <c r="C25" s="75">
        <f t="shared" si="17"/>
        <v>13700</v>
      </c>
      <c r="D25" s="75">
        <f t="shared" si="17"/>
        <v>21200</v>
      </c>
      <c r="E25" s="75">
        <f t="shared" si="17"/>
        <v>6800</v>
      </c>
      <c r="F25" s="75">
        <f t="shared" si="17"/>
        <v>2600</v>
      </c>
      <c r="G25" s="75">
        <f t="shared" si="17"/>
        <v>1900</v>
      </c>
      <c r="H25" s="76">
        <f t="shared" si="17"/>
        <v>900</v>
      </c>
      <c r="I25" s="74" t="s">
        <v>64</v>
      </c>
      <c r="J25" s="75">
        <f t="shared" si="17"/>
        <v>800</v>
      </c>
      <c r="K25" s="75">
        <f t="shared" si="17"/>
        <v>800</v>
      </c>
      <c r="L25" s="75">
        <f t="shared" si="17"/>
        <v>100</v>
      </c>
      <c r="M25" s="75">
        <f t="shared" si="17"/>
        <v>100</v>
      </c>
      <c r="N25" s="75">
        <f t="shared" si="17"/>
        <v>100</v>
      </c>
      <c r="O25" s="77">
        <f t="shared" si="1"/>
        <v>58300</v>
      </c>
      <c r="P25" s="37"/>
      <c r="Q25" s="56"/>
    </row>
    <row r="26" spans="1:17" ht="21.75" customHeight="1">
      <c r="A26" s="70" t="s">
        <v>65</v>
      </c>
      <c r="B26" s="75">
        <f t="shared" si="17"/>
        <v>1006500</v>
      </c>
      <c r="C26" s="75">
        <f t="shared" si="17"/>
        <v>954800</v>
      </c>
      <c r="D26" s="75">
        <f t="shared" si="17"/>
        <v>933300</v>
      </c>
      <c r="E26" s="75">
        <f t="shared" si="17"/>
        <v>876500</v>
      </c>
      <c r="F26" s="75">
        <f t="shared" si="17"/>
        <v>883300</v>
      </c>
      <c r="G26" s="75">
        <f t="shared" si="17"/>
        <v>906200</v>
      </c>
      <c r="H26" s="76">
        <f t="shared" si="17"/>
        <v>474800</v>
      </c>
      <c r="I26" s="70" t="s">
        <v>65</v>
      </c>
      <c r="J26" s="75">
        <f t="shared" si="18"/>
        <v>531800</v>
      </c>
      <c r="K26" s="75">
        <f t="shared" si="18"/>
        <v>1251300</v>
      </c>
      <c r="L26" s="75">
        <f t="shared" si="18"/>
        <v>381200</v>
      </c>
      <c r="M26" s="75">
        <f t="shared" si="18"/>
        <v>405400</v>
      </c>
      <c r="N26" s="75">
        <f t="shared" si="18"/>
        <v>361400</v>
      </c>
      <c r="O26" s="73">
        <f t="shared" si="1"/>
        <v>8966500</v>
      </c>
      <c r="P26" s="55"/>
      <c r="Q26" s="56"/>
    </row>
    <row r="27" spans="1:17" ht="21.75" customHeight="1" thickBot="1">
      <c r="A27" s="70" t="s">
        <v>66</v>
      </c>
      <c r="B27" s="75">
        <f t="shared" si="17"/>
        <v>279400</v>
      </c>
      <c r="C27" s="75">
        <f t="shared" si="17"/>
        <v>304600</v>
      </c>
      <c r="D27" s="75">
        <f t="shared" si="17"/>
        <v>331200</v>
      </c>
      <c r="E27" s="75">
        <f t="shared" si="17"/>
        <v>245700</v>
      </c>
      <c r="F27" s="75">
        <f t="shared" si="17"/>
        <v>206500</v>
      </c>
      <c r="G27" s="75">
        <f t="shared" si="17"/>
        <v>200900</v>
      </c>
      <c r="H27" s="79">
        <f t="shared" si="17"/>
        <v>182400</v>
      </c>
      <c r="I27" s="70" t="s">
        <v>66</v>
      </c>
      <c r="J27" s="75">
        <f t="shared" si="18"/>
        <v>179800</v>
      </c>
      <c r="K27" s="75">
        <f t="shared" si="18"/>
        <v>180600</v>
      </c>
      <c r="L27" s="75">
        <f t="shared" si="18"/>
        <v>331000</v>
      </c>
      <c r="M27" s="75">
        <f t="shared" si="18"/>
        <v>179200</v>
      </c>
      <c r="N27" s="75">
        <f t="shared" si="18"/>
        <v>179200</v>
      </c>
      <c r="O27" s="80">
        <f>SUM(J27:N27,B27:H27)</f>
        <v>2800500</v>
      </c>
      <c r="P27" s="55"/>
      <c r="Q27" s="56"/>
    </row>
    <row r="28" spans="1:17" ht="21.75" customHeight="1" thickBot="1">
      <c r="A28" s="81" t="s">
        <v>28</v>
      </c>
      <c r="B28" s="82">
        <f aca="true" t="shared" si="19" ref="B28:H28">SUM(B7:B21)</f>
        <v>6161794000</v>
      </c>
      <c r="C28" s="82">
        <f t="shared" si="19"/>
        <v>6707690900</v>
      </c>
      <c r="D28" s="82">
        <f t="shared" si="19"/>
        <v>7018430100</v>
      </c>
      <c r="E28" s="82">
        <f t="shared" si="19"/>
        <v>6370232700</v>
      </c>
      <c r="F28" s="82">
        <f t="shared" si="19"/>
        <v>6654601400</v>
      </c>
      <c r="G28" s="82">
        <f t="shared" si="19"/>
        <v>7333693300</v>
      </c>
      <c r="H28" s="83">
        <f t="shared" si="19"/>
        <v>6885709100</v>
      </c>
      <c r="I28" s="81" t="s">
        <v>28</v>
      </c>
      <c r="J28" s="82">
        <f>SUM(J7:J21)</f>
        <v>6749580800</v>
      </c>
      <c r="K28" s="82">
        <f>SUM(K7:K21)</f>
        <v>6453860800</v>
      </c>
      <c r="L28" s="82">
        <f>SUM(L7:L21)</f>
        <v>6567064200</v>
      </c>
      <c r="M28" s="82">
        <f>SUM(M7:M21)</f>
        <v>6257684400</v>
      </c>
      <c r="N28" s="82">
        <f>SUM(N7:N21)</f>
        <v>6248986600</v>
      </c>
      <c r="O28" s="84">
        <f>SUM(J28:N28,B28:H28)</f>
        <v>79409328300</v>
      </c>
      <c r="P28" s="55"/>
      <c r="Q28" s="56"/>
    </row>
    <row r="29" spans="1:15" ht="36" customHeight="1">
      <c r="A29" s="29" t="s">
        <v>67</v>
      </c>
      <c r="B29" s="29"/>
      <c r="C29" s="29"/>
      <c r="D29" s="29"/>
      <c r="E29" s="20"/>
      <c r="F29" s="20"/>
      <c r="G29" s="20"/>
      <c r="H29" s="20"/>
      <c r="I29" s="29" t="s">
        <v>68</v>
      </c>
      <c r="J29" s="30"/>
      <c r="K29" s="30"/>
      <c r="L29" s="30"/>
      <c r="M29" s="30"/>
      <c r="N29" s="30"/>
      <c r="O29" s="30"/>
    </row>
    <row r="30" spans="1:15" ht="36" customHeight="1">
      <c r="A30" s="32" t="s">
        <v>31</v>
      </c>
      <c r="B30" s="32"/>
      <c r="C30" s="32"/>
      <c r="D30" s="32"/>
      <c r="E30" s="33"/>
      <c r="F30" s="33"/>
      <c r="G30" s="33"/>
      <c r="H30" s="33"/>
      <c r="I30" s="32" t="s">
        <v>31</v>
      </c>
      <c r="J30" s="30"/>
      <c r="K30" s="30"/>
      <c r="L30" s="30"/>
      <c r="M30" s="30"/>
      <c r="N30" s="30"/>
      <c r="O30" s="34"/>
    </row>
    <row r="31" spans="1:15" ht="36" customHeight="1">
      <c r="A31" s="32" t="s">
        <v>69</v>
      </c>
      <c r="B31" s="32"/>
      <c r="C31" s="32"/>
      <c r="D31" s="32"/>
      <c r="E31" s="32"/>
      <c r="F31" s="32"/>
      <c r="G31" s="32"/>
      <c r="H31" s="32"/>
      <c r="I31" s="32" t="s">
        <v>69</v>
      </c>
      <c r="J31" s="32"/>
      <c r="K31" s="30"/>
      <c r="L31" s="30"/>
      <c r="M31" s="30"/>
      <c r="N31" s="30"/>
      <c r="O31" s="34"/>
    </row>
    <row r="32" spans="1:15" ht="36" customHeight="1" thickBot="1">
      <c r="A32" s="85"/>
      <c r="B32" s="37"/>
      <c r="C32" s="37"/>
      <c r="D32" s="37"/>
      <c r="E32" s="86" t="s">
        <v>14</v>
      </c>
      <c r="F32" s="36"/>
      <c r="G32" s="36"/>
      <c r="H32" s="87" t="s">
        <v>70</v>
      </c>
      <c r="I32" s="85"/>
      <c r="J32" s="37"/>
      <c r="K32" s="37"/>
      <c r="L32" s="86" t="s">
        <v>14</v>
      </c>
      <c r="M32" s="86" t="s">
        <v>14</v>
      </c>
      <c r="N32" s="37"/>
      <c r="O32" s="38" t="s">
        <v>32</v>
      </c>
    </row>
    <row r="33" spans="1:15" ht="36" customHeight="1">
      <c r="A33" s="203" t="s">
        <v>33</v>
      </c>
      <c r="B33" s="40" t="s">
        <v>34</v>
      </c>
      <c r="C33" s="40" t="s">
        <v>35</v>
      </c>
      <c r="D33" s="40" t="s">
        <v>36</v>
      </c>
      <c r="E33" s="40" t="s">
        <v>37</v>
      </c>
      <c r="F33" s="40" t="s">
        <v>38</v>
      </c>
      <c r="G33" s="40" t="s">
        <v>39</v>
      </c>
      <c r="H33" s="41" t="s">
        <v>40</v>
      </c>
      <c r="I33" s="203" t="s">
        <v>33</v>
      </c>
      <c r="J33" s="42" t="s">
        <v>41</v>
      </c>
      <c r="K33" s="40" t="s">
        <v>42</v>
      </c>
      <c r="L33" s="40" t="s">
        <v>43</v>
      </c>
      <c r="M33" s="40" t="s">
        <v>44</v>
      </c>
      <c r="N33" s="88" t="s">
        <v>45</v>
      </c>
      <c r="O33" s="44" t="s">
        <v>28</v>
      </c>
    </row>
    <row r="34" spans="1:15" ht="36" customHeight="1" thickBot="1">
      <c r="A34" s="204"/>
      <c r="B34" s="45" t="s">
        <v>14</v>
      </c>
      <c r="C34" s="46"/>
      <c r="D34" s="46"/>
      <c r="E34" s="46"/>
      <c r="F34" s="46"/>
      <c r="G34" s="46"/>
      <c r="H34" s="47"/>
      <c r="I34" s="204"/>
      <c r="J34" s="48"/>
      <c r="K34" s="46"/>
      <c r="L34" s="46"/>
      <c r="M34" s="46"/>
      <c r="N34" s="89"/>
      <c r="O34" s="50"/>
    </row>
    <row r="35" spans="1:15" ht="36" customHeight="1">
      <c r="A35" s="90" t="s">
        <v>46</v>
      </c>
      <c r="B35" s="91">
        <v>830000</v>
      </c>
      <c r="C35" s="91">
        <v>680000</v>
      </c>
      <c r="D35" s="91">
        <v>1095000</v>
      </c>
      <c r="E35" s="91">
        <v>750000</v>
      </c>
      <c r="F35" s="91">
        <v>600000</v>
      </c>
      <c r="G35" s="91">
        <v>700000</v>
      </c>
      <c r="H35" s="92">
        <v>600000</v>
      </c>
      <c r="I35" s="90" t="s">
        <v>46</v>
      </c>
      <c r="J35" s="91">
        <v>685000</v>
      </c>
      <c r="K35" s="91">
        <v>690000</v>
      </c>
      <c r="L35" s="91">
        <v>600000</v>
      </c>
      <c r="M35" s="91">
        <v>600000</v>
      </c>
      <c r="N35" s="91">
        <v>600000</v>
      </c>
      <c r="O35" s="54">
        <f aca="true" t="shared" si="20" ref="O35:O44">SUM(J35:N35,B35:H35)</f>
        <v>8430000</v>
      </c>
    </row>
    <row r="36" spans="1:15" ht="36" customHeight="1">
      <c r="A36" s="93" t="s">
        <v>71</v>
      </c>
      <c r="B36" s="94">
        <v>33000</v>
      </c>
      <c r="C36" s="95">
        <v>32000</v>
      </c>
      <c r="D36" s="95">
        <v>32000</v>
      </c>
      <c r="E36" s="95">
        <v>55000</v>
      </c>
      <c r="F36" s="95">
        <v>42000</v>
      </c>
      <c r="G36" s="95">
        <v>48000</v>
      </c>
      <c r="H36" s="96">
        <v>48000</v>
      </c>
      <c r="I36" s="93" t="s">
        <v>71</v>
      </c>
      <c r="J36" s="95">
        <v>50000</v>
      </c>
      <c r="K36" s="95">
        <v>51000</v>
      </c>
      <c r="L36" s="95">
        <v>51000</v>
      </c>
      <c r="M36" s="95">
        <v>51000</v>
      </c>
      <c r="N36" s="97">
        <v>50000</v>
      </c>
      <c r="O36" s="98">
        <f t="shared" si="20"/>
        <v>543000</v>
      </c>
    </row>
    <row r="37" spans="1:15" ht="36" customHeight="1">
      <c r="A37" s="93" t="s">
        <v>72</v>
      </c>
      <c r="B37" s="99">
        <v>2100</v>
      </c>
      <c r="C37" s="99">
        <v>2300</v>
      </c>
      <c r="D37" s="99">
        <v>2400</v>
      </c>
      <c r="E37" s="99">
        <v>4200</v>
      </c>
      <c r="F37" s="99">
        <v>4200</v>
      </c>
      <c r="G37" s="99">
        <v>4200</v>
      </c>
      <c r="H37" s="100">
        <v>4100</v>
      </c>
      <c r="I37" s="93" t="s">
        <v>72</v>
      </c>
      <c r="J37" s="99">
        <v>4100</v>
      </c>
      <c r="K37" s="99">
        <v>4100</v>
      </c>
      <c r="L37" s="99">
        <v>4100</v>
      </c>
      <c r="M37" s="99">
        <v>4100</v>
      </c>
      <c r="N37" s="99">
        <v>4100</v>
      </c>
      <c r="O37" s="98">
        <f t="shared" si="20"/>
        <v>44000</v>
      </c>
    </row>
    <row r="38" spans="1:17" ht="36" customHeight="1">
      <c r="A38" s="93" t="s">
        <v>73</v>
      </c>
      <c r="B38" s="101">
        <f>B39+B43+B44</f>
        <v>158200</v>
      </c>
      <c r="C38" s="101">
        <f aca="true" t="shared" si="21" ref="C38:H38">C39+C43+C44</f>
        <v>287000</v>
      </c>
      <c r="D38" s="101">
        <f t="shared" si="21"/>
        <v>183100</v>
      </c>
      <c r="E38" s="101">
        <f t="shared" si="21"/>
        <v>5000</v>
      </c>
      <c r="F38" s="101">
        <f t="shared" si="21"/>
        <v>6000</v>
      </c>
      <c r="G38" s="101">
        <f t="shared" si="21"/>
        <v>7500</v>
      </c>
      <c r="H38" s="60">
        <f t="shared" si="21"/>
        <v>8100</v>
      </c>
      <c r="I38" s="93" t="s">
        <v>73</v>
      </c>
      <c r="J38" s="101">
        <f>J39+J43+J44</f>
        <v>161000</v>
      </c>
      <c r="K38" s="101">
        <f>K39+K43+K44</f>
        <v>864500</v>
      </c>
      <c r="L38" s="101">
        <f>L39+L43+L44</f>
        <v>157200</v>
      </c>
      <c r="M38" s="101">
        <f>M39+M43+M44</f>
        <v>21000</v>
      </c>
      <c r="N38" s="101">
        <f>N39+N43+N44</f>
        <v>6000</v>
      </c>
      <c r="O38" s="98">
        <f t="shared" si="20"/>
        <v>1864600</v>
      </c>
      <c r="P38" s="37"/>
      <c r="Q38" s="102"/>
    </row>
    <row r="39" spans="1:17" ht="36" customHeight="1">
      <c r="A39" s="70" t="s">
        <v>61</v>
      </c>
      <c r="B39" s="71">
        <f>SUM(B40:B42)</f>
        <v>72200</v>
      </c>
      <c r="C39" s="71">
        <f aca="true" t="shared" si="22" ref="C39:H39">SUM(C40:C42)</f>
        <v>155500</v>
      </c>
      <c r="D39" s="71">
        <f t="shared" si="22"/>
        <v>174500</v>
      </c>
      <c r="E39" s="71">
        <f t="shared" si="22"/>
        <v>0</v>
      </c>
      <c r="F39" s="71">
        <f t="shared" si="22"/>
        <v>0</v>
      </c>
      <c r="G39" s="71">
        <f t="shared" si="22"/>
        <v>0</v>
      </c>
      <c r="H39" s="72">
        <f t="shared" si="22"/>
        <v>0</v>
      </c>
      <c r="I39" s="70" t="s">
        <v>61</v>
      </c>
      <c r="J39" s="71">
        <f>SUM(J40:J42)</f>
        <v>0</v>
      </c>
      <c r="K39" s="71">
        <f>SUM(K40:K42)</f>
        <v>0</v>
      </c>
      <c r="L39" s="71">
        <f>SUM(L40:L42)</f>
        <v>0</v>
      </c>
      <c r="M39" s="71">
        <f>SUM(M40:M42)</f>
        <v>0</v>
      </c>
      <c r="N39" s="103">
        <f>SUM(N40:N42)</f>
        <v>0</v>
      </c>
      <c r="O39" s="73">
        <f t="shared" si="20"/>
        <v>402200</v>
      </c>
      <c r="P39" s="37"/>
      <c r="Q39" s="102"/>
    </row>
    <row r="40" spans="1:17" ht="36" customHeight="1">
      <c r="A40" s="74" t="s">
        <v>74</v>
      </c>
      <c r="B40" s="75">
        <v>65000</v>
      </c>
      <c r="C40" s="75">
        <v>135000</v>
      </c>
      <c r="D40" s="75">
        <v>147000</v>
      </c>
      <c r="E40" s="75">
        <v>0</v>
      </c>
      <c r="F40" s="71">
        <v>0</v>
      </c>
      <c r="G40" s="71">
        <v>0</v>
      </c>
      <c r="H40" s="76">
        <v>0</v>
      </c>
      <c r="I40" s="74" t="s">
        <v>74</v>
      </c>
      <c r="J40" s="75">
        <v>0</v>
      </c>
      <c r="K40" s="75">
        <v>0</v>
      </c>
      <c r="L40" s="75">
        <v>0</v>
      </c>
      <c r="M40" s="75">
        <v>0</v>
      </c>
      <c r="N40" s="39">
        <v>0</v>
      </c>
      <c r="O40" s="77">
        <f t="shared" si="20"/>
        <v>347000</v>
      </c>
      <c r="P40" s="37"/>
      <c r="Q40" s="102"/>
    </row>
    <row r="41" spans="1:17" ht="36" customHeight="1">
      <c r="A41" s="74" t="s">
        <v>75</v>
      </c>
      <c r="B41" s="75">
        <v>7000</v>
      </c>
      <c r="C41" s="75">
        <v>20000</v>
      </c>
      <c r="D41" s="75">
        <v>27000</v>
      </c>
      <c r="E41" s="75">
        <v>0</v>
      </c>
      <c r="F41" s="75">
        <v>0</v>
      </c>
      <c r="G41" s="71">
        <v>0</v>
      </c>
      <c r="H41" s="76">
        <v>0</v>
      </c>
      <c r="I41" s="74" t="s">
        <v>75</v>
      </c>
      <c r="J41" s="75">
        <v>0</v>
      </c>
      <c r="K41" s="75">
        <v>0</v>
      </c>
      <c r="L41" s="75">
        <v>0</v>
      </c>
      <c r="M41" s="75">
        <v>0</v>
      </c>
      <c r="N41" s="39">
        <v>0</v>
      </c>
      <c r="O41" s="77">
        <f t="shared" si="20"/>
        <v>54000</v>
      </c>
      <c r="P41" s="37"/>
      <c r="Q41" s="102"/>
    </row>
    <row r="42" spans="1:17" ht="36" customHeight="1">
      <c r="A42" s="78" t="s">
        <v>76</v>
      </c>
      <c r="B42" s="75">
        <v>200</v>
      </c>
      <c r="C42" s="75">
        <v>500</v>
      </c>
      <c r="D42" s="75">
        <v>500</v>
      </c>
      <c r="E42" s="75">
        <v>0</v>
      </c>
      <c r="F42" s="75">
        <v>0</v>
      </c>
      <c r="G42" s="71">
        <v>0</v>
      </c>
      <c r="H42" s="76">
        <v>0</v>
      </c>
      <c r="I42" s="78" t="s">
        <v>76</v>
      </c>
      <c r="J42" s="75">
        <v>0</v>
      </c>
      <c r="K42" s="75">
        <v>0</v>
      </c>
      <c r="L42" s="75">
        <v>0</v>
      </c>
      <c r="M42" s="75">
        <v>0</v>
      </c>
      <c r="N42" s="39">
        <v>0</v>
      </c>
      <c r="O42" s="77">
        <f t="shared" si="20"/>
        <v>1200</v>
      </c>
      <c r="P42" s="37"/>
      <c r="Q42" s="102"/>
    </row>
    <row r="43" spans="1:29" ht="36" customHeight="1">
      <c r="A43" s="70" t="s">
        <v>65</v>
      </c>
      <c r="B43" s="104">
        <v>86000</v>
      </c>
      <c r="C43" s="105">
        <v>6000</v>
      </c>
      <c r="D43" s="105">
        <v>6000</v>
      </c>
      <c r="E43" s="105">
        <v>5000</v>
      </c>
      <c r="F43" s="105">
        <v>6000</v>
      </c>
      <c r="G43" s="106">
        <v>6000</v>
      </c>
      <c r="H43" s="76">
        <v>6000</v>
      </c>
      <c r="I43" s="70" t="s">
        <v>65</v>
      </c>
      <c r="J43" s="107">
        <v>161000</v>
      </c>
      <c r="K43" s="105">
        <v>864500</v>
      </c>
      <c r="L43" s="105">
        <v>6000</v>
      </c>
      <c r="M43" s="39">
        <v>21000</v>
      </c>
      <c r="N43" s="76">
        <v>6000</v>
      </c>
      <c r="O43" s="73">
        <f t="shared" si="20"/>
        <v>1179500</v>
      </c>
      <c r="P43" s="37"/>
      <c r="Q43" s="102"/>
      <c r="R43" s="39"/>
      <c r="S43" s="39"/>
      <c r="T43" s="39"/>
      <c r="U43" s="39"/>
      <c r="V43" s="108"/>
      <c r="W43" s="39"/>
      <c r="X43" s="109"/>
      <c r="Y43" s="39"/>
      <c r="Z43" s="39"/>
      <c r="AA43" s="39"/>
      <c r="AB43" s="39"/>
      <c r="AC43" s="39"/>
    </row>
    <row r="44" spans="1:17" ht="36" customHeight="1" thickBot="1">
      <c r="A44" s="70" t="s">
        <v>66</v>
      </c>
      <c r="B44" s="110">
        <v>0</v>
      </c>
      <c r="C44" s="111">
        <v>125500</v>
      </c>
      <c r="D44" s="111">
        <v>2600</v>
      </c>
      <c r="E44" s="111">
        <v>0</v>
      </c>
      <c r="F44" s="111">
        <v>0</v>
      </c>
      <c r="G44" s="112">
        <v>1500</v>
      </c>
      <c r="H44" s="79">
        <v>2100</v>
      </c>
      <c r="I44" s="70" t="s">
        <v>66</v>
      </c>
      <c r="J44" s="39">
        <v>0</v>
      </c>
      <c r="K44" s="111">
        <v>0</v>
      </c>
      <c r="L44" s="111">
        <v>151200</v>
      </c>
      <c r="M44" s="39">
        <v>0</v>
      </c>
      <c r="N44" s="79">
        <v>0</v>
      </c>
      <c r="O44" s="73">
        <f t="shared" si="20"/>
        <v>282900</v>
      </c>
      <c r="P44" s="37"/>
      <c r="Q44" s="102"/>
    </row>
    <row r="45" spans="1:15" ht="36" customHeight="1" thickBot="1">
      <c r="A45" s="81" t="s">
        <v>28</v>
      </c>
      <c r="B45" s="113">
        <f>SUM(B35:B38)</f>
        <v>1023300</v>
      </c>
      <c r="C45" s="113">
        <f aca="true" t="shared" si="23" ref="C45:H45">SUM(C35:C38)</f>
        <v>1001300</v>
      </c>
      <c r="D45" s="113">
        <f t="shared" si="23"/>
        <v>1312500</v>
      </c>
      <c r="E45" s="113">
        <f t="shared" si="23"/>
        <v>814200</v>
      </c>
      <c r="F45" s="113">
        <f t="shared" si="23"/>
        <v>652200</v>
      </c>
      <c r="G45" s="113">
        <f t="shared" si="23"/>
        <v>759700</v>
      </c>
      <c r="H45" s="114">
        <f t="shared" si="23"/>
        <v>660200</v>
      </c>
      <c r="I45" s="81" t="s">
        <v>28</v>
      </c>
      <c r="J45" s="113">
        <f aca="true" t="shared" si="24" ref="J45:O45">SUM(J35:J38)</f>
        <v>900100</v>
      </c>
      <c r="K45" s="113">
        <f t="shared" si="24"/>
        <v>1609600</v>
      </c>
      <c r="L45" s="113">
        <f t="shared" si="24"/>
        <v>812300</v>
      </c>
      <c r="M45" s="113">
        <f t="shared" si="24"/>
        <v>676100</v>
      </c>
      <c r="N45" s="113">
        <f t="shared" si="24"/>
        <v>660100</v>
      </c>
      <c r="O45" s="84">
        <f t="shared" si="24"/>
        <v>10881600</v>
      </c>
    </row>
    <row r="46" spans="1:15" ht="25.5" customHeight="1">
      <c r="A46" s="29" t="s">
        <v>77</v>
      </c>
      <c r="B46" s="29"/>
      <c r="C46" s="29"/>
      <c r="D46" s="29"/>
      <c r="E46" s="20"/>
      <c r="F46" s="20"/>
      <c r="G46" s="20"/>
      <c r="H46" s="20"/>
      <c r="I46" s="29" t="s">
        <v>78</v>
      </c>
      <c r="J46" s="30"/>
      <c r="K46" s="30"/>
      <c r="L46" s="30"/>
      <c r="M46" s="30"/>
      <c r="N46" s="30"/>
      <c r="O46" s="30"/>
    </row>
    <row r="47" spans="1:15" ht="25.5" customHeight="1">
      <c r="A47" s="32" t="s">
        <v>31</v>
      </c>
      <c r="B47" s="32"/>
      <c r="C47" s="32"/>
      <c r="D47" s="32"/>
      <c r="E47" s="33"/>
      <c r="F47" s="33"/>
      <c r="G47" s="33"/>
      <c r="H47" s="33"/>
      <c r="I47" s="32" t="s">
        <v>31</v>
      </c>
      <c r="J47" s="30"/>
      <c r="K47" s="30"/>
      <c r="L47" s="30"/>
      <c r="M47" s="30"/>
      <c r="N47" s="30"/>
      <c r="O47" s="34"/>
    </row>
    <row r="48" spans="1:15" ht="25.5" customHeight="1">
      <c r="A48" s="32" t="s">
        <v>79</v>
      </c>
      <c r="B48" s="32"/>
      <c r="C48" s="32"/>
      <c r="D48" s="32"/>
      <c r="E48" s="32"/>
      <c r="F48" s="32"/>
      <c r="G48" s="32"/>
      <c r="H48" s="32"/>
      <c r="I48" s="32" t="s">
        <v>79</v>
      </c>
      <c r="J48" s="30"/>
      <c r="K48" s="30"/>
      <c r="L48" s="30"/>
      <c r="M48" s="30"/>
      <c r="N48" s="30"/>
      <c r="O48" s="34"/>
    </row>
    <row r="49" spans="1:15" ht="25.5" customHeight="1" thickBot="1">
      <c r="A49" s="85"/>
      <c r="B49" s="37"/>
      <c r="C49" s="115"/>
      <c r="D49" s="115"/>
      <c r="E49" s="115"/>
      <c r="F49" s="115"/>
      <c r="G49" s="115"/>
      <c r="H49" s="87" t="s">
        <v>70</v>
      </c>
      <c r="I49" s="85"/>
      <c r="J49" s="115"/>
      <c r="K49" s="115"/>
      <c r="L49" s="115"/>
      <c r="M49" s="115"/>
      <c r="N49" s="115"/>
      <c r="O49" s="38" t="s">
        <v>32</v>
      </c>
    </row>
    <row r="50" spans="1:15" ht="25.5" customHeight="1">
      <c r="A50" s="203" t="s">
        <v>33</v>
      </c>
      <c r="B50" s="116" t="s">
        <v>34</v>
      </c>
      <c r="C50" s="40" t="s">
        <v>35</v>
      </c>
      <c r="D50" s="40" t="s">
        <v>36</v>
      </c>
      <c r="E50" s="40" t="s">
        <v>37</v>
      </c>
      <c r="F50" s="40" t="s">
        <v>38</v>
      </c>
      <c r="G50" s="40" t="s">
        <v>39</v>
      </c>
      <c r="H50" s="41" t="s">
        <v>40</v>
      </c>
      <c r="I50" s="203" t="s">
        <v>33</v>
      </c>
      <c r="J50" s="116" t="s">
        <v>41</v>
      </c>
      <c r="K50" s="40" t="s">
        <v>42</v>
      </c>
      <c r="L50" s="40" t="s">
        <v>43</v>
      </c>
      <c r="M50" s="40" t="s">
        <v>44</v>
      </c>
      <c r="N50" s="43" t="s">
        <v>45</v>
      </c>
      <c r="O50" s="44" t="s">
        <v>28</v>
      </c>
    </row>
    <row r="51" spans="1:15" ht="25.5" customHeight="1" thickBot="1">
      <c r="A51" s="204"/>
      <c r="B51" s="117" t="s">
        <v>14</v>
      </c>
      <c r="C51" s="46"/>
      <c r="D51" s="46"/>
      <c r="E51" s="46"/>
      <c r="F51" s="46"/>
      <c r="G51" s="46"/>
      <c r="H51" s="47"/>
      <c r="I51" s="204"/>
      <c r="J51" s="118"/>
      <c r="K51" s="46"/>
      <c r="L51" s="46"/>
      <c r="M51" s="46"/>
      <c r="N51" s="49"/>
      <c r="O51" s="50"/>
    </row>
    <row r="52" spans="1:15" ht="25.5" customHeight="1">
      <c r="A52" s="119" t="s">
        <v>46</v>
      </c>
      <c r="B52" s="52">
        <v>424000</v>
      </c>
      <c r="C52" s="52">
        <v>413000</v>
      </c>
      <c r="D52" s="52">
        <v>493000</v>
      </c>
      <c r="E52" s="52">
        <v>380000</v>
      </c>
      <c r="F52" s="52">
        <v>380000</v>
      </c>
      <c r="G52" s="52">
        <v>413000</v>
      </c>
      <c r="H52" s="57">
        <v>415000</v>
      </c>
      <c r="I52" s="119" t="s">
        <v>46</v>
      </c>
      <c r="J52" s="52">
        <v>413000</v>
      </c>
      <c r="K52" s="52">
        <v>413000</v>
      </c>
      <c r="L52" s="52">
        <v>413000</v>
      </c>
      <c r="M52" s="52">
        <v>413000</v>
      </c>
      <c r="N52" s="120">
        <v>413000</v>
      </c>
      <c r="O52" s="54">
        <f>SUM(J52:N52,B52:H52)</f>
        <v>4983000</v>
      </c>
    </row>
    <row r="53" spans="1:30" ht="25.5" customHeight="1">
      <c r="A53" s="51" t="s">
        <v>47</v>
      </c>
      <c r="B53" s="52">
        <v>350000000</v>
      </c>
      <c r="C53" s="52">
        <v>391425000</v>
      </c>
      <c r="D53" s="52">
        <v>320000000</v>
      </c>
      <c r="E53" s="52">
        <v>281000000</v>
      </c>
      <c r="F53" s="52">
        <v>281000000</v>
      </c>
      <c r="G53" s="52">
        <v>340917000</v>
      </c>
      <c r="H53" s="57">
        <v>243000000</v>
      </c>
      <c r="I53" s="51" t="s">
        <v>47</v>
      </c>
      <c r="J53" s="52">
        <v>244000000</v>
      </c>
      <c r="K53" s="52">
        <v>250000000</v>
      </c>
      <c r="L53" s="52">
        <v>244000000</v>
      </c>
      <c r="M53" s="52">
        <v>246634000</v>
      </c>
      <c r="N53" s="52">
        <v>250000000</v>
      </c>
      <c r="O53" s="58">
        <f>SUM(J53:N53,B53:H53)</f>
        <v>3441976000</v>
      </c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</row>
    <row r="54" spans="1:30" ht="25.5" customHeight="1">
      <c r="A54" s="61" t="s">
        <v>80</v>
      </c>
      <c r="B54" s="52">
        <v>9000000</v>
      </c>
      <c r="C54" s="52">
        <v>9000000</v>
      </c>
      <c r="D54" s="52">
        <v>9000000</v>
      </c>
      <c r="E54" s="52">
        <v>9000000</v>
      </c>
      <c r="F54" s="52">
        <v>9000000</v>
      </c>
      <c r="G54" s="52">
        <v>9000000</v>
      </c>
      <c r="H54" s="57">
        <v>9000000</v>
      </c>
      <c r="I54" s="61" t="s">
        <v>80</v>
      </c>
      <c r="J54" s="52">
        <v>9000000</v>
      </c>
      <c r="K54" s="52">
        <v>9000000</v>
      </c>
      <c r="L54" s="52">
        <v>9000000</v>
      </c>
      <c r="M54" s="52">
        <v>9000000</v>
      </c>
      <c r="N54" s="120">
        <v>8577000</v>
      </c>
      <c r="O54" s="58">
        <f>SUM(J54:N54,B54:H54)</f>
        <v>107577000</v>
      </c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121"/>
    </row>
    <row r="55" spans="1:15" ht="25.5" customHeight="1">
      <c r="A55" s="51" t="s">
        <v>81</v>
      </c>
      <c r="B55" s="52">
        <v>9000</v>
      </c>
      <c r="C55" s="52">
        <v>8000</v>
      </c>
      <c r="D55" s="52">
        <v>8000</v>
      </c>
      <c r="E55" s="52">
        <v>8000</v>
      </c>
      <c r="F55" s="52">
        <v>8000</v>
      </c>
      <c r="G55" s="52">
        <v>8000</v>
      </c>
      <c r="H55" s="57">
        <v>8000</v>
      </c>
      <c r="I55" s="51" t="s">
        <v>81</v>
      </c>
      <c r="J55" s="52">
        <v>8000</v>
      </c>
      <c r="K55" s="52">
        <v>8000</v>
      </c>
      <c r="L55" s="52">
        <v>8000</v>
      </c>
      <c r="M55" s="52">
        <v>8000</v>
      </c>
      <c r="N55" s="120">
        <v>8000</v>
      </c>
      <c r="O55" s="58">
        <f aca="true" t="shared" si="25" ref="O55:O67">SUM(J55:N55,B55:H55)</f>
        <v>97000</v>
      </c>
    </row>
    <row r="56" spans="1:15" ht="25.5" customHeight="1">
      <c r="A56" s="51" t="s">
        <v>82</v>
      </c>
      <c r="B56" s="52">
        <v>7660000</v>
      </c>
      <c r="C56" s="52">
        <v>5860000</v>
      </c>
      <c r="D56" s="52">
        <v>6000000</v>
      </c>
      <c r="E56" s="52">
        <v>7960000</v>
      </c>
      <c r="F56" s="52">
        <v>8460000</v>
      </c>
      <c r="G56" s="52">
        <v>8960000</v>
      </c>
      <c r="H56" s="57">
        <v>9460000</v>
      </c>
      <c r="I56" s="51" t="s">
        <v>82</v>
      </c>
      <c r="J56" s="101">
        <v>8960000</v>
      </c>
      <c r="K56" s="101">
        <v>8260000</v>
      </c>
      <c r="L56" s="101">
        <v>7781000</v>
      </c>
      <c r="M56" s="101">
        <v>8200000</v>
      </c>
      <c r="N56" s="122">
        <v>8200000</v>
      </c>
      <c r="O56" s="98">
        <f t="shared" si="25"/>
        <v>95761000</v>
      </c>
    </row>
    <row r="57" spans="1:15" ht="25.5" customHeight="1">
      <c r="A57" s="59" t="s">
        <v>83</v>
      </c>
      <c r="B57" s="64">
        <v>200000</v>
      </c>
      <c r="C57" s="64">
        <v>175000</v>
      </c>
      <c r="D57" s="64">
        <v>176000</v>
      </c>
      <c r="E57" s="64">
        <v>178000</v>
      </c>
      <c r="F57" s="64">
        <v>178500</v>
      </c>
      <c r="G57" s="64">
        <v>179000</v>
      </c>
      <c r="H57" s="65">
        <v>178000</v>
      </c>
      <c r="I57" s="59" t="s">
        <v>83</v>
      </c>
      <c r="J57" s="64">
        <v>178500</v>
      </c>
      <c r="K57" s="64">
        <v>179000</v>
      </c>
      <c r="L57" s="64">
        <v>178000</v>
      </c>
      <c r="M57" s="64">
        <v>178500</v>
      </c>
      <c r="N57" s="64">
        <v>178500</v>
      </c>
      <c r="O57" s="58">
        <f t="shared" si="25"/>
        <v>2157000</v>
      </c>
    </row>
    <row r="58" spans="1:15" ht="25.5" customHeight="1">
      <c r="A58" s="59" t="s">
        <v>84</v>
      </c>
      <c r="B58" s="64">
        <v>77000</v>
      </c>
      <c r="C58" s="64">
        <v>83000</v>
      </c>
      <c r="D58" s="64">
        <v>139000</v>
      </c>
      <c r="E58" s="64">
        <v>228000</v>
      </c>
      <c r="F58" s="64">
        <v>98000</v>
      </c>
      <c r="G58" s="64">
        <v>79000</v>
      </c>
      <c r="H58" s="65">
        <v>77000</v>
      </c>
      <c r="I58" s="59" t="s">
        <v>84</v>
      </c>
      <c r="J58" s="64">
        <v>73000</v>
      </c>
      <c r="K58" s="64">
        <v>77000</v>
      </c>
      <c r="L58" s="64">
        <v>75000</v>
      </c>
      <c r="M58" s="64">
        <v>76000</v>
      </c>
      <c r="N58" s="64">
        <v>75000</v>
      </c>
      <c r="O58" s="58">
        <f t="shared" si="25"/>
        <v>1157000</v>
      </c>
    </row>
    <row r="59" spans="1:15" ht="25.5" customHeight="1">
      <c r="A59" s="51" t="s">
        <v>85</v>
      </c>
      <c r="B59" s="52">
        <v>34000</v>
      </c>
      <c r="C59" s="52">
        <v>34000</v>
      </c>
      <c r="D59" s="52">
        <v>34000</v>
      </c>
      <c r="E59" s="52">
        <v>34000</v>
      </c>
      <c r="F59" s="52">
        <v>38500</v>
      </c>
      <c r="G59" s="52">
        <v>38500</v>
      </c>
      <c r="H59" s="57">
        <v>38500</v>
      </c>
      <c r="I59" s="51" t="s">
        <v>85</v>
      </c>
      <c r="J59" s="52">
        <v>38500</v>
      </c>
      <c r="K59" s="52">
        <v>38500</v>
      </c>
      <c r="L59" s="52">
        <v>38500</v>
      </c>
      <c r="M59" s="52">
        <v>38000</v>
      </c>
      <c r="N59" s="52">
        <v>38000</v>
      </c>
      <c r="O59" s="58">
        <f t="shared" si="25"/>
        <v>443000</v>
      </c>
    </row>
    <row r="60" spans="1:15" ht="25.5" customHeight="1">
      <c r="A60" s="61" t="s">
        <v>86</v>
      </c>
      <c r="B60" s="64">
        <v>48000</v>
      </c>
      <c r="C60" s="64">
        <v>44000</v>
      </c>
      <c r="D60" s="64">
        <v>45000</v>
      </c>
      <c r="E60" s="64">
        <v>49000</v>
      </c>
      <c r="F60" s="64">
        <v>49000</v>
      </c>
      <c r="G60" s="64">
        <v>49000</v>
      </c>
      <c r="H60" s="65">
        <v>48000</v>
      </c>
      <c r="I60" s="61" t="s">
        <v>86</v>
      </c>
      <c r="J60" s="64">
        <v>49000</v>
      </c>
      <c r="K60" s="64">
        <v>48000</v>
      </c>
      <c r="L60" s="64">
        <v>49000</v>
      </c>
      <c r="M60" s="64">
        <v>48000</v>
      </c>
      <c r="N60" s="64">
        <v>48000</v>
      </c>
      <c r="O60" s="58">
        <f t="shared" si="25"/>
        <v>574000</v>
      </c>
    </row>
    <row r="61" spans="1:17" ht="25.5" customHeight="1">
      <c r="A61" s="51" t="s">
        <v>87</v>
      </c>
      <c r="B61" s="101">
        <f aca="true" t="shared" si="26" ref="B61:H61">B62+B66+B67</f>
        <v>1635000</v>
      </c>
      <c r="C61" s="101">
        <f t="shared" si="26"/>
        <v>1615100</v>
      </c>
      <c r="D61" s="101">
        <f t="shared" si="26"/>
        <v>2619100</v>
      </c>
      <c r="E61" s="101">
        <f t="shared" si="26"/>
        <v>646600</v>
      </c>
      <c r="F61" s="101">
        <f t="shared" si="26"/>
        <v>635500</v>
      </c>
      <c r="G61" s="101">
        <f t="shared" si="26"/>
        <v>650600</v>
      </c>
      <c r="H61" s="60">
        <f t="shared" si="26"/>
        <v>157600</v>
      </c>
      <c r="I61" s="51" t="s">
        <v>87</v>
      </c>
      <c r="J61" s="101">
        <f>J62+J66+J67</f>
        <v>147200</v>
      </c>
      <c r="K61" s="101">
        <f>K62+K66+K67</f>
        <v>146000</v>
      </c>
      <c r="L61" s="101">
        <f>L62+L66+L67</f>
        <v>139000</v>
      </c>
      <c r="M61" s="101">
        <f>M62+M66+M67</f>
        <v>158600</v>
      </c>
      <c r="N61" s="101">
        <f>N62+N66+N67</f>
        <v>134000</v>
      </c>
      <c r="O61" s="58">
        <f t="shared" si="25"/>
        <v>8684300</v>
      </c>
      <c r="P61" s="37"/>
      <c r="Q61" s="102"/>
    </row>
    <row r="62" spans="1:17" ht="25.5" customHeight="1">
      <c r="A62" s="70" t="s">
        <v>61</v>
      </c>
      <c r="B62" s="71">
        <f>SUM(B63:B65)</f>
        <v>976300</v>
      </c>
      <c r="C62" s="71">
        <f aca="true" t="shared" si="27" ref="C62:H62">SUM(C63:C65)</f>
        <v>976300</v>
      </c>
      <c r="D62" s="71">
        <f t="shared" si="27"/>
        <v>1952400</v>
      </c>
      <c r="E62" s="71">
        <f t="shared" si="27"/>
        <v>0</v>
      </c>
      <c r="F62" s="71">
        <f t="shared" si="27"/>
        <v>0</v>
      </c>
      <c r="G62" s="71">
        <f t="shared" si="27"/>
        <v>0</v>
      </c>
      <c r="H62" s="72">
        <f t="shared" si="27"/>
        <v>0</v>
      </c>
      <c r="I62" s="70" t="s">
        <v>61</v>
      </c>
      <c r="J62" s="103">
        <f>SUM(J63:J65)</f>
        <v>0</v>
      </c>
      <c r="K62" s="123">
        <f>SUM(K63:K65)</f>
        <v>0</v>
      </c>
      <c r="L62" s="71">
        <f>SUM(L63:L65)</f>
        <v>0</v>
      </c>
      <c r="M62" s="71">
        <f>SUM(M63:M65)</f>
        <v>0</v>
      </c>
      <c r="N62" s="103">
        <f>SUM(N63:N65)</f>
        <v>0</v>
      </c>
      <c r="O62" s="73">
        <f t="shared" si="25"/>
        <v>3905000</v>
      </c>
      <c r="P62" s="37"/>
      <c r="Q62" s="102"/>
    </row>
    <row r="63" spans="1:17" ht="25.5" customHeight="1">
      <c r="A63" s="74" t="s">
        <v>74</v>
      </c>
      <c r="B63" s="75">
        <v>876800</v>
      </c>
      <c r="C63" s="75">
        <v>876800</v>
      </c>
      <c r="D63" s="75">
        <v>1753500</v>
      </c>
      <c r="E63" s="75">
        <v>0</v>
      </c>
      <c r="F63" s="75">
        <v>0</v>
      </c>
      <c r="G63" s="71">
        <v>0</v>
      </c>
      <c r="H63" s="76">
        <v>0</v>
      </c>
      <c r="I63" s="74" t="s">
        <v>74</v>
      </c>
      <c r="J63" s="39">
        <v>0</v>
      </c>
      <c r="K63" s="105">
        <v>0</v>
      </c>
      <c r="L63" s="75">
        <v>0</v>
      </c>
      <c r="M63" s="75">
        <v>0</v>
      </c>
      <c r="N63" s="39">
        <v>0</v>
      </c>
      <c r="O63" s="77">
        <f t="shared" si="25"/>
        <v>3507100</v>
      </c>
      <c r="P63" s="37"/>
      <c r="Q63" s="102"/>
    </row>
    <row r="64" spans="1:17" ht="25.5" customHeight="1">
      <c r="A64" s="74" t="s">
        <v>75</v>
      </c>
      <c r="B64" s="75">
        <v>95900</v>
      </c>
      <c r="C64" s="75">
        <v>95900</v>
      </c>
      <c r="D64" s="75">
        <v>191700</v>
      </c>
      <c r="E64" s="75">
        <v>0</v>
      </c>
      <c r="F64" s="75">
        <v>0</v>
      </c>
      <c r="G64" s="71">
        <v>0</v>
      </c>
      <c r="H64" s="76">
        <v>0</v>
      </c>
      <c r="I64" s="74" t="s">
        <v>75</v>
      </c>
      <c r="J64" s="39">
        <v>0</v>
      </c>
      <c r="K64" s="105">
        <v>0</v>
      </c>
      <c r="L64" s="75">
        <v>0</v>
      </c>
      <c r="M64" s="75">
        <v>0</v>
      </c>
      <c r="N64" s="39">
        <v>0</v>
      </c>
      <c r="O64" s="77">
        <f t="shared" si="25"/>
        <v>383500</v>
      </c>
      <c r="P64" s="37"/>
      <c r="Q64" s="102"/>
    </row>
    <row r="65" spans="1:17" ht="25.5" customHeight="1">
      <c r="A65" s="74" t="s">
        <v>76</v>
      </c>
      <c r="B65" s="75">
        <v>3600</v>
      </c>
      <c r="C65" s="75">
        <v>3600</v>
      </c>
      <c r="D65" s="75">
        <v>7200</v>
      </c>
      <c r="E65" s="75">
        <v>0</v>
      </c>
      <c r="F65" s="75">
        <v>0</v>
      </c>
      <c r="G65" s="71">
        <v>0</v>
      </c>
      <c r="H65" s="124">
        <v>0</v>
      </c>
      <c r="I65" s="74" t="s">
        <v>76</v>
      </c>
      <c r="J65" s="39">
        <v>0</v>
      </c>
      <c r="K65" s="105">
        <v>0</v>
      </c>
      <c r="L65" s="75">
        <v>0</v>
      </c>
      <c r="M65" s="75">
        <v>0</v>
      </c>
      <c r="N65" s="39">
        <v>0</v>
      </c>
      <c r="O65" s="77">
        <f t="shared" si="25"/>
        <v>14400</v>
      </c>
      <c r="P65" s="37"/>
      <c r="Q65" s="102"/>
    </row>
    <row r="66" spans="1:17" ht="25.5" customHeight="1">
      <c r="A66" s="70" t="s">
        <v>65</v>
      </c>
      <c r="B66" s="125">
        <v>618700</v>
      </c>
      <c r="C66" s="126">
        <v>598800</v>
      </c>
      <c r="D66" s="125">
        <v>626700</v>
      </c>
      <c r="E66" s="126">
        <v>613600</v>
      </c>
      <c r="F66" s="125">
        <v>603500</v>
      </c>
      <c r="G66" s="126">
        <v>618600</v>
      </c>
      <c r="H66" s="127">
        <v>124600</v>
      </c>
      <c r="I66" s="70" t="s">
        <v>65</v>
      </c>
      <c r="J66" s="128">
        <v>114200</v>
      </c>
      <c r="K66" s="129">
        <v>113000</v>
      </c>
      <c r="L66" s="130">
        <v>105000</v>
      </c>
      <c r="M66" s="130">
        <v>124600</v>
      </c>
      <c r="N66" s="128">
        <v>100000</v>
      </c>
      <c r="O66" s="73">
        <f t="shared" si="25"/>
        <v>4361300</v>
      </c>
      <c r="P66" s="37"/>
      <c r="Q66" s="102"/>
    </row>
    <row r="67" spans="1:17" ht="25.5" customHeight="1" thickBot="1">
      <c r="A67" s="70" t="s">
        <v>66</v>
      </c>
      <c r="B67" s="125">
        <v>40000</v>
      </c>
      <c r="C67" s="131">
        <v>40000</v>
      </c>
      <c r="D67" s="125">
        <v>40000</v>
      </c>
      <c r="E67" s="131">
        <v>33000</v>
      </c>
      <c r="F67" s="131">
        <v>32000</v>
      </c>
      <c r="G67" s="132">
        <v>32000</v>
      </c>
      <c r="H67" s="127">
        <v>33000</v>
      </c>
      <c r="I67" s="70" t="s">
        <v>66</v>
      </c>
      <c r="J67" s="128">
        <v>33000</v>
      </c>
      <c r="K67" s="129">
        <v>33000</v>
      </c>
      <c r="L67" s="130">
        <v>34000</v>
      </c>
      <c r="M67" s="130">
        <v>34000</v>
      </c>
      <c r="N67" s="128">
        <v>34000</v>
      </c>
      <c r="O67" s="73">
        <f t="shared" si="25"/>
        <v>418000</v>
      </c>
      <c r="P67" s="37"/>
      <c r="Q67" s="102"/>
    </row>
    <row r="68" spans="1:15" ht="25.5" customHeight="1" thickBot="1">
      <c r="A68" s="81" t="s">
        <v>28</v>
      </c>
      <c r="B68" s="133">
        <f aca="true" t="shared" si="28" ref="B68:H68">SUM(B52:B61)</f>
        <v>369087000</v>
      </c>
      <c r="C68" s="133">
        <f t="shared" si="28"/>
        <v>408657100</v>
      </c>
      <c r="D68" s="133">
        <f t="shared" si="28"/>
        <v>338514100</v>
      </c>
      <c r="E68" s="133">
        <f t="shared" si="28"/>
        <v>299483600</v>
      </c>
      <c r="F68" s="133">
        <f t="shared" si="28"/>
        <v>299847500</v>
      </c>
      <c r="G68" s="134">
        <f t="shared" si="28"/>
        <v>360294100</v>
      </c>
      <c r="H68" s="114">
        <f t="shared" si="28"/>
        <v>262382100</v>
      </c>
      <c r="I68" s="81" t="s">
        <v>28</v>
      </c>
      <c r="J68" s="135">
        <f>SUM(J52:J61)</f>
        <v>262867200</v>
      </c>
      <c r="K68" s="133">
        <f>SUM(K52:K61)</f>
        <v>268169500</v>
      </c>
      <c r="L68" s="133">
        <f>SUM(L52:L61)</f>
        <v>261681500</v>
      </c>
      <c r="M68" s="133">
        <f>SUM(M52:M61)</f>
        <v>264754100</v>
      </c>
      <c r="N68" s="114">
        <f>SUM(N52:N61)</f>
        <v>267671500</v>
      </c>
      <c r="O68" s="136">
        <f>SUM(J68:N68,B68:H68)</f>
        <v>3663409300</v>
      </c>
    </row>
    <row r="69" spans="1:15" ht="25.5" customHeight="1">
      <c r="A69" s="29" t="s">
        <v>88</v>
      </c>
      <c r="B69" s="29"/>
      <c r="C69" s="29"/>
      <c r="D69" s="29"/>
      <c r="E69" s="20"/>
      <c r="F69" s="20"/>
      <c r="G69" s="20"/>
      <c r="H69" s="20"/>
      <c r="I69" s="29" t="s">
        <v>89</v>
      </c>
      <c r="J69" s="30"/>
      <c r="K69" s="30"/>
      <c r="L69" s="30"/>
      <c r="M69" s="30"/>
      <c r="N69" s="30"/>
      <c r="O69" s="30"/>
    </row>
    <row r="70" spans="1:15" ht="25.5" customHeight="1">
      <c r="A70" s="32" t="s">
        <v>31</v>
      </c>
      <c r="B70" s="32"/>
      <c r="C70" s="32"/>
      <c r="D70" s="32"/>
      <c r="E70" s="33"/>
      <c r="F70" s="33"/>
      <c r="G70" s="33"/>
      <c r="H70" s="33"/>
      <c r="I70" s="32" t="s">
        <v>31</v>
      </c>
      <c r="J70" s="30"/>
      <c r="K70" s="30"/>
      <c r="L70" s="30"/>
      <c r="M70" s="30"/>
      <c r="N70" s="30"/>
      <c r="O70" s="34"/>
    </row>
    <row r="71" spans="1:15" ht="25.5" customHeight="1">
      <c r="A71" s="32" t="s">
        <v>90</v>
      </c>
      <c r="B71" s="32"/>
      <c r="C71" s="32"/>
      <c r="D71" s="32"/>
      <c r="E71" s="32"/>
      <c r="F71" s="32"/>
      <c r="G71" s="32"/>
      <c r="H71" s="32"/>
      <c r="I71" s="32" t="s">
        <v>90</v>
      </c>
      <c r="J71" s="30"/>
      <c r="K71" s="30"/>
      <c r="L71" s="30"/>
      <c r="M71" s="30"/>
      <c r="N71" s="30"/>
      <c r="O71" s="34"/>
    </row>
    <row r="72" spans="1:15" ht="25.5" customHeight="1" thickBot="1">
      <c r="A72" s="85"/>
      <c r="B72" s="37"/>
      <c r="C72" s="37"/>
      <c r="D72" s="37"/>
      <c r="E72" s="37"/>
      <c r="F72" s="37"/>
      <c r="G72" s="37"/>
      <c r="H72" s="87" t="s">
        <v>70</v>
      </c>
      <c r="I72" s="85"/>
      <c r="J72" s="37"/>
      <c r="K72" s="37"/>
      <c r="L72" s="37"/>
      <c r="M72" s="37"/>
      <c r="N72" s="37"/>
      <c r="O72" s="38" t="s">
        <v>32</v>
      </c>
    </row>
    <row r="73" spans="1:15" ht="25.5" customHeight="1">
      <c r="A73" s="203" t="s">
        <v>33</v>
      </c>
      <c r="B73" s="40" t="s">
        <v>34</v>
      </c>
      <c r="C73" s="40" t="s">
        <v>35</v>
      </c>
      <c r="D73" s="40" t="s">
        <v>36</v>
      </c>
      <c r="E73" s="40" t="s">
        <v>37</v>
      </c>
      <c r="F73" s="40" t="s">
        <v>38</v>
      </c>
      <c r="G73" s="40" t="s">
        <v>39</v>
      </c>
      <c r="H73" s="41" t="s">
        <v>40</v>
      </c>
      <c r="I73" s="203" t="s">
        <v>33</v>
      </c>
      <c r="J73" s="42" t="s">
        <v>41</v>
      </c>
      <c r="K73" s="40" t="s">
        <v>42</v>
      </c>
      <c r="L73" s="40" t="s">
        <v>43</v>
      </c>
      <c r="M73" s="40" t="s">
        <v>44</v>
      </c>
      <c r="N73" s="43" t="s">
        <v>45</v>
      </c>
      <c r="O73" s="44" t="s">
        <v>28</v>
      </c>
    </row>
    <row r="74" spans="1:15" ht="25.5" customHeight="1" thickBot="1">
      <c r="A74" s="204"/>
      <c r="B74" s="45" t="s">
        <v>14</v>
      </c>
      <c r="C74" s="46"/>
      <c r="D74" s="46"/>
      <c r="E74" s="46"/>
      <c r="F74" s="46"/>
      <c r="G74" s="46"/>
      <c r="H74" s="47"/>
      <c r="I74" s="204"/>
      <c r="J74" s="48"/>
      <c r="K74" s="48"/>
      <c r="L74" s="48"/>
      <c r="M74" s="48"/>
      <c r="N74" s="48"/>
      <c r="O74" s="50"/>
    </row>
    <row r="75" spans="1:15" ht="25.5" customHeight="1">
      <c r="A75" s="119" t="s">
        <v>46</v>
      </c>
      <c r="B75" s="137">
        <v>656485000</v>
      </c>
      <c r="C75" s="137">
        <v>886850000</v>
      </c>
      <c r="D75" s="137">
        <v>830068000</v>
      </c>
      <c r="E75" s="137">
        <v>890285000</v>
      </c>
      <c r="F75" s="137">
        <v>957064000</v>
      </c>
      <c r="G75" s="137">
        <v>1043417000</v>
      </c>
      <c r="H75" s="53">
        <v>1077749000</v>
      </c>
      <c r="I75" s="119" t="s">
        <v>46</v>
      </c>
      <c r="J75" s="137">
        <v>1053416500</v>
      </c>
      <c r="K75" s="137">
        <v>723302500</v>
      </c>
      <c r="L75" s="137">
        <v>760225000</v>
      </c>
      <c r="M75" s="137">
        <v>776830000</v>
      </c>
      <c r="N75" s="137">
        <v>723440000</v>
      </c>
      <c r="O75" s="58">
        <f aca="true" t="shared" si="29" ref="O75:O90">SUM(J75:N75,B75:H75)</f>
        <v>10379132000</v>
      </c>
    </row>
    <row r="76" spans="1:15" ht="25.5" customHeight="1">
      <c r="A76" s="51" t="s">
        <v>47</v>
      </c>
      <c r="B76" s="52">
        <v>1138526200</v>
      </c>
      <c r="C76" s="52">
        <v>1325065200</v>
      </c>
      <c r="D76" s="52">
        <v>1339955200</v>
      </c>
      <c r="E76" s="52">
        <v>1126941200</v>
      </c>
      <c r="F76" s="52">
        <v>1239702600</v>
      </c>
      <c r="G76" s="52">
        <v>1356697800</v>
      </c>
      <c r="H76" s="57">
        <v>1142201800</v>
      </c>
      <c r="I76" s="51" t="s">
        <v>47</v>
      </c>
      <c r="J76" s="52">
        <v>1109523200</v>
      </c>
      <c r="K76" s="52">
        <v>1173257700</v>
      </c>
      <c r="L76" s="52">
        <v>1317078000</v>
      </c>
      <c r="M76" s="52">
        <v>1144836600</v>
      </c>
      <c r="N76" s="52">
        <v>1206955500</v>
      </c>
      <c r="O76" s="58">
        <f t="shared" si="29"/>
        <v>14620741000</v>
      </c>
    </row>
    <row r="77" spans="1:15" ht="25.5" customHeight="1">
      <c r="A77" s="51" t="s">
        <v>48</v>
      </c>
      <c r="B77" s="52">
        <v>600</v>
      </c>
      <c r="C77" s="52">
        <v>600</v>
      </c>
      <c r="D77" s="52">
        <v>600</v>
      </c>
      <c r="E77" s="52">
        <v>600</v>
      </c>
      <c r="F77" s="52">
        <v>600</v>
      </c>
      <c r="G77" s="52">
        <v>600</v>
      </c>
      <c r="H77" s="57">
        <v>600</v>
      </c>
      <c r="I77" s="51" t="s">
        <v>48</v>
      </c>
      <c r="J77" s="52">
        <v>600</v>
      </c>
      <c r="K77" s="52">
        <v>600</v>
      </c>
      <c r="L77" s="52">
        <v>600</v>
      </c>
      <c r="M77" s="52">
        <v>500</v>
      </c>
      <c r="N77" s="52">
        <v>500</v>
      </c>
      <c r="O77" s="58">
        <f t="shared" si="29"/>
        <v>7000</v>
      </c>
    </row>
    <row r="78" spans="1:15" ht="25.5" customHeight="1">
      <c r="A78" s="51" t="s">
        <v>49</v>
      </c>
      <c r="B78" s="52">
        <v>290129000</v>
      </c>
      <c r="C78" s="52">
        <v>252402000</v>
      </c>
      <c r="D78" s="52">
        <v>237005500</v>
      </c>
      <c r="E78" s="52">
        <v>262289500</v>
      </c>
      <c r="F78" s="52">
        <v>258676700</v>
      </c>
      <c r="G78" s="52">
        <v>382745000</v>
      </c>
      <c r="H78" s="57">
        <v>371446300</v>
      </c>
      <c r="I78" s="51" t="s">
        <v>49</v>
      </c>
      <c r="J78" s="52">
        <v>320114200</v>
      </c>
      <c r="K78" s="52">
        <v>282395000</v>
      </c>
      <c r="L78" s="52">
        <v>312319800</v>
      </c>
      <c r="M78" s="52">
        <v>258923000</v>
      </c>
      <c r="N78" s="52">
        <v>243392000</v>
      </c>
      <c r="O78" s="58">
        <f t="shared" si="29"/>
        <v>3471838000</v>
      </c>
    </row>
    <row r="79" spans="1:15" ht="25.5" customHeight="1">
      <c r="A79" s="59" t="s">
        <v>91</v>
      </c>
      <c r="B79" s="52">
        <v>555600</v>
      </c>
      <c r="C79" s="52">
        <v>429100</v>
      </c>
      <c r="D79" s="52">
        <v>478600</v>
      </c>
      <c r="E79" s="52">
        <v>422400</v>
      </c>
      <c r="F79" s="52">
        <v>467700</v>
      </c>
      <c r="G79" s="52">
        <v>521900</v>
      </c>
      <c r="H79" s="57">
        <v>541700</v>
      </c>
      <c r="I79" s="59" t="s">
        <v>91</v>
      </c>
      <c r="J79" s="52">
        <v>551000</v>
      </c>
      <c r="K79" s="52">
        <v>589400</v>
      </c>
      <c r="L79" s="52">
        <v>549300</v>
      </c>
      <c r="M79" s="52">
        <v>545700</v>
      </c>
      <c r="N79" s="52">
        <v>534600</v>
      </c>
      <c r="O79" s="58">
        <f t="shared" si="29"/>
        <v>6187000</v>
      </c>
    </row>
    <row r="80" spans="1:15" ht="25.5" customHeight="1">
      <c r="A80" s="59" t="s">
        <v>92</v>
      </c>
      <c r="B80" s="64">
        <v>1357500</v>
      </c>
      <c r="C80" s="64">
        <v>1240900</v>
      </c>
      <c r="D80" s="64">
        <v>1180900</v>
      </c>
      <c r="E80" s="64">
        <v>1030900</v>
      </c>
      <c r="F80" s="64">
        <v>1044500</v>
      </c>
      <c r="G80" s="64">
        <v>1172700</v>
      </c>
      <c r="H80" s="65">
        <v>1162400</v>
      </c>
      <c r="I80" s="59" t="s">
        <v>92</v>
      </c>
      <c r="J80" s="64">
        <v>1113400</v>
      </c>
      <c r="K80" s="64">
        <v>1144500</v>
      </c>
      <c r="L80" s="64">
        <v>1155400</v>
      </c>
      <c r="M80" s="64">
        <v>875600</v>
      </c>
      <c r="N80" s="64">
        <v>954300</v>
      </c>
      <c r="O80" s="138">
        <f t="shared" si="29"/>
        <v>13433000</v>
      </c>
    </row>
    <row r="81" spans="1:15" ht="25.5" customHeight="1">
      <c r="A81" s="59" t="s">
        <v>84</v>
      </c>
      <c r="B81" s="52">
        <v>1276900</v>
      </c>
      <c r="C81" s="52">
        <v>1314800</v>
      </c>
      <c r="D81" s="52">
        <v>1421600</v>
      </c>
      <c r="E81" s="52">
        <v>1712200</v>
      </c>
      <c r="F81" s="52">
        <v>1619800</v>
      </c>
      <c r="G81" s="52">
        <v>1475100</v>
      </c>
      <c r="H81" s="57">
        <v>1384900</v>
      </c>
      <c r="I81" s="59" t="s">
        <v>84</v>
      </c>
      <c r="J81" s="52">
        <v>1259100</v>
      </c>
      <c r="K81" s="52">
        <v>1283600</v>
      </c>
      <c r="L81" s="52">
        <v>1266800</v>
      </c>
      <c r="M81" s="52">
        <v>1485200</v>
      </c>
      <c r="N81" s="52">
        <v>1346000</v>
      </c>
      <c r="O81" s="58">
        <f t="shared" si="29"/>
        <v>16846000</v>
      </c>
    </row>
    <row r="82" spans="1:15" ht="25.5" customHeight="1">
      <c r="A82" s="51" t="s">
        <v>85</v>
      </c>
      <c r="B82" s="52">
        <v>3100</v>
      </c>
      <c r="C82" s="52">
        <v>3100</v>
      </c>
      <c r="D82" s="52">
        <v>3100</v>
      </c>
      <c r="E82" s="52">
        <v>3100</v>
      </c>
      <c r="F82" s="52">
        <v>2200</v>
      </c>
      <c r="G82" s="52">
        <v>3200</v>
      </c>
      <c r="H82" s="57">
        <v>3200</v>
      </c>
      <c r="I82" s="51" t="s">
        <v>85</v>
      </c>
      <c r="J82" s="52">
        <v>3200</v>
      </c>
      <c r="K82" s="52">
        <v>2200</v>
      </c>
      <c r="L82" s="52">
        <v>2200</v>
      </c>
      <c r="M82" s="52">
        <v>2200</v>
      </c>
      <c r="N82" s="52">
        <v>2200</v>
      </c>
      <c r="O82" s="58">
        <f t="shared" si="29"/>
        <v>33000</v>
      </c>
    </row>
    <row r="83" spans="1:15" ht="25.5" customHeight="1">
      <c r="A83" s="59" t="s">
        <v>93</v>
      </c>
      <c r="B83" s="52">
        <v>1060800</v>
      </c>
      <c r="C83" s="52">
        <v>1033100</v>
      </c>
      <c r="D83" s="52">
        <v>1137400</v>
      </c>
      <c r="E83" s="52">
        <v>1058200</v>
      </c>
      <c r="F83" s="52">
        <v>1096500</v>
      </c>
      <c r="G83" s="52">
        <v>1021200</v>
      </c>
      <c r="H83" s="57">
        <v>1155900</v>
      </c>
      <c r="I83" s="59" t="s">
        <v>93</v>
      </c>
      <c r="J83" s="52">
        <v>879800</v>
      </c>
      <c r="K83" s="52">
        <v>1092500</v>
      </c>
      <c r="L83" s="52">
        <v>1070000</v>
      </c>
      <c r="M83" s="52">
        <v>1041000</v>
      </c>
      <c r="N83" s="52">
        <v>842600</v>
      </c>
      <c r="O83" s="58">
        <f t="shared" si="29"/>
        <v>12489000</v>
      </c>
    </row>
    <row r="84" spans="1:17" ht="25.5" customHeight="1">
      <c r="A84" s="51" t="s">
        <v>94</v>
      </c>
      <c r="B84" s="101">
        <f aca="true" t="shared" si="30" ref="B84:H84">B85+B89+B90</f>
        <v>221000</v>
      </c>
      <c r="C84" s="101">
        <f t="shared" si="30"/>
        <v>241000</v>
      </c>
      <c r="D84" s="101">
        <f t="shared" si="30"/>
        <v>585500</v>
      </c>
      <c r="E84" s="101">
        <f t="shared" si="30"/>
        <v>357000</v>
      </c>
      <c r="F84" s="101">
        <f t="shared" si="30"/>
        <v>133600</v>
      </c>
      <c r="G84" s="101">
        <f t="shared" si="30"/>
        <v>116000</v>
      </c>
      <c r="H84" s="60">
        <f t="shared" si="30"/>
        <v>89000</v>
      </c>
      <c r="I84" s="51" t="s">
        <v>94</v>
      </c>
      <c r="J84" s="101">
        <f>J85+J89+J90</f>
        <v>84000</v>
      </c>
      <c r="K84" s="101">
        <f>K85+K89+K90</f>
        <v>84000</v>
      </c>
      <c r="L84" s="101">
        <f>L85+L89+L90</f>
        <v>89000</v>
      </c>
      <c r="M84" s="101">
        <f>M85+M89+M90</f>
        <v>84000</v>
      </c>
      <c r="N84" s="101">
        <f>N85+N89+N90</f>
        <v>84000</v>
      </c>
      <c r="O84" s="58">
        <f t="shared" si="29"/>
        <v>2168100</v>
      </c>
      <c r="P84" s="37"/>
      <c r="Q84" s="102"/>
    </row>
    <row r="85" spans="1:17" ht="25.5" customHeight="1">
      <c r="A85" s="70" t="s">
        <v>61</v>
      </c>
      <c r="B85" s="71">
        <f>SUM(B86:B88)</f>
        <v>41000</v>
      </c>
      <c r="C85" s="71">
        <f aca="true" t="shared" si="31" ref="C85:H85">SUM(C86:C88)</f>
        <v>161000</v>
      </c>
      <c r="D85" s="71">
        <f t="shared" si="31"/>
        <v>485500</v>
      </c>
      <c r="E85" s="71">
        <f t="shared" si="31"/>
        <v>272000</v>
      </c>
      <c r="F85" s="71">
        <f t="shared" si="31"/>
        <v>50000</v>
      </c>
      <c r="G85" s="71">
        <f t="shared" si="31"/>
        <v>38000</v>
      </c>
      <c r="H85" s="72">
        <f t="shared" si="31"/>
        <v>9000</v>
      </c>
      <c r="I85" s="70" t="s">
        <v>61</v>
      </c>
      <c r="J85" s="71">
        <f>SUM(J86:J88)</f>
        <v>9000</v>
      </c>
      <c r="K85" s="71">
        <f>SUM(K86:K88)</f>
        <v>9000</v>
      </c>
      <c r="L85" s="71">
        <f>SUM(L86:L88)</f>
        <v>9000</v>
      </c>
      <c r="M85" s="71">
        <f>SUM(M86:M88)</f>
        <v>9000</v>
      </c>
      <c r="N85" s="71">
        <f>SUM(N86:N88)</f>
        <v>9000</v>
      </c>
      <c r="O85" s="73">
        <f t="shared" si="29"/>
        <v>1101500</v>
      </c>
      <c r="P85" s="37"/>
      <c r="Q85" s="102"/>
    </row>
    <row r="86" spans="1:17" ht="25.5" customHeight="1">
      <c r="A86" s="74" t="s">
        <v>62</v>
      </c>
      <c r="B86" s="75">
        <v>35000</v>
      </c>
      <c r="C86" s="75">
        <v>135000</v>
      </c>
      <c r="D86" s="75">
        <v>417100</v>
      </c>
      <c r="E86" s="75">
        <v>237000</v>
      </c>
      <c r="F86" s="75">
        <v>45000</v>
      </c>
      <c r="G86" s="75">
        <v>35000</v>
      </c>
      <c r="H86" s="76">
        <v>8000</v>
      </c>
      <c r="I86" s="74" t="s">
        <v>62</v>
      </c>
      <c r="J86" s="75">
        <v>8000</v>
      </c>
      <c r="K86" s="75">
        <v>8000</v>
      </c>
      <c r="L86" s="75">
        <v>8000</v>
      </c>
      <c r="M86" s="75">
        <v>8000</v>
      </c>
      <c r="N86" s="75">
        <v>8000</v>
      </c>
      <c r="O86" s="77">
        <f t="shared" si="29"/>
        <v>952100</v>
      </c>
      <c r="P86" s="37"/>
      <c r="Q86" s="102"/>
    </row>
    <row r="87" spans="1:17" ht="25.5" customHeight="1">
      <c r="A87" s="78" t="s">
        <v>63</v>
      </c>
      <c r="B87" s="75">
        <v>5000</v>
      </c>
      <c r="C87" s="75">
        <v>25000</v>
      </c>
      <c r="D87" s="75">
        <v>66200</v>
      </c>
      <c r="E87" s="75">
        <v>35000</v>
      </c>
      <c r="F87" s="75">
        <v>5000</v>
      </c>
      <c r="G87" s="75">
        <v>3000</v>
      </c>
      <c r="H87" s="76">
        <v>1000</v>
      </c>
      <c r="I87" s="78" t="s">
        <v>63</v>
      </c>
      <c r="J87" s="75">
        <v>1000</v>
      </c>
      <c r="K87" s="75">
        <v>1000</v>
      </c>
      <c r="L87" s="75">
        <v>1000</v>
      </c>
      <c r="M87" s="75">
        <v>1000</v>
      </c>
      <c r="N87" s="75">
        <v>1000</v>
      </c>
      <c r="O87" s="77">
        <f t="shared" si="29"/>
        <v>145200</v>
      </c>
      <c r="P87" s="37"/>
      <c r="Q87" s="102"/>
    </row>
    <row r="88" spans="1:17" ht="25.5" customHeight="1">
      <c r="A88" s="74" t="s">
        <v>64</v>
      </c>
      <c r="B88" s="75">
        <v>1000</v>
      </c>
      <c r="C88" s="75">
        <v>1000</v>
      </c>
      <c r="D88" s="75">
        <v>2200</v>
      </c>
      <c r="E88" s="75">
        <v>0</v>
      </c>
      <c r="F88" s="75">
        <v>0</v>
      </c>
      <c r="G88" s="75">
        <v>0</v>
      </c>
      <c r="H88" s="76">
        <v>0</v>
      </c>
      <c r="I88" s="74" t="s">
        <v>64</v>
      </c>
      <c r="J88" s="75">
        <v>0</v>
      </c>
      <c r="K88" s="75">
        <v>0</v>
      </c>
      <c r="L88" s="75">
        <v>0</v>
      </c>
      <c r="M88" s="75">
        <v>0</v>
      </c>
      <c r="N88" s="75">
        <v>0</v>
      </c>
      <c r="O88" s="77">
        <f t="shared" si="29"/>
        <v>4200</v>
      </c>
      <c r="P88" s="37"/>
      <c r="Q88" s="102"/>
    </row>
    <row r="89" spans="1:17" ht="25.5" customHeight="1">
      <c r="A89" s="70" t="s">
        <v>65</v>
      </c>
      <c r="B89" s="139">
        <v>30000</v>
      </c>
      <c r="C89" s="139">
        <v>30000</v>
      </c>
      <c r="D89" s="139">
        <v>35000</v>
      </c>
      <c r="E89" s="139">
        <v>30000</v>
      </c>
      <c r="F89" s="139">
        <v>30000</v>
      </c>
      <c r="G89" s="139">
        <v>33000</v>
      </c>
      <c r="H89" s="127">
        <v>35000</v>
      </c>
      <c r="I89" s="70" t="s">
        <v>65</v>
      </c>
      <c r="J89" s="139">
        <v>30000</v>
      </c>
      <c r="K89" s="139">
        <v>30000</v>
      </c>
      <c r="L89" s="139">
        <v>35000</v>
      </c>
      <c r="M89" s="139">
        <v>30000</v>
      </c>
      <c r="N89" s="139">
        <v>30000</v>
      </c>
      <c r="O89" s="73">
        <f t="shared" si="29"/>
        <v>378000</v>
      </c>
      <c r="P89" s="37"/>
      <c r="Q89" s="102"/>
    </row>
    <row r="90" spans="1:17" ht="25.5" customHeight="1" thickBot="1">
      <c r="A90" s="70" t="s">
        <v>66</v>
      </c>
      <c r="B90" s="139">
        <v>150000</v>
      </c>
      <c r="C90" s="139">
        <v>50000</v>
      </c>
      <c r="D90" s="139">
        <v>65000</v>
      </c>
      <c r="E90" s="139">
        <v>55000</v>
      </c>
      <c r="F90" s="139">
        <v>53600</v>
      </c>
      <c r="G90" s="139">
        <v>45000</v>
      </c>
      <c r="H90" s="140">
        <v>45000</v>
      </c>
      <c r="I90" s="70" t="s">
        <v>66</v>
      </c>
      <c r="J90" s="139">
        <v>45000</v>
      </c>
      <c r="K90" s="139">
        <v>45000</v>
      </c>
      <c r="L90" s="139">
        <v>45000</v>
      </c>
      <c r="M90" s="139">
        <v>45000</v>
      </c>
      <c r="N90" s="139">
        <v>45000</v>
      </c>
      <c r="O90" s="73">
        <f t="shared" si="29"/>
        <v>688600</v>
      </c>
      <c r="P90" s="37"/>
      <c r="Q90" s="102"/>
    </row>
    <row r="91" spans="1:15" ht="25.5" customHeight="1" thickBot="1">
      <c r="A91" s="81" t="s">
        <v>28</v>
      </c>
      <c r="B91" s="82">
        <f>SUM(B75:B84)</f>
        <v>2089615700</v>
      </c>
      <c r="C91" s="82">
        <f aca="true" t="shared" si="32" ref="C91:H91">SUM(C75:C84)</f>
        <v>2468579800</v>
      </c>
      <c r="D91" s="82">
        <f t="shared" si="32"/>
        <v>2411836400</v>
      </c>
      <c r="E91" s="82">
        <f t="shared" si="32"/>
        <v>2284100100</v>
      </c>
      <c r="F91" s="82">
        <f t="shared" si="32"/>
        <v>2459808200</v>
      </c>
      <c r="G91" s="82">
        <f t="shared" si="32"/>
        <v>2787170500</v>
      </c>
      <c r="H91" s="83">
        <f t="shared" si="32"/>
        <v>2595734800</v>
      </c>
      <c r="I91" s="81" t="s">
        <v>28</v>
      </c>
      <c r="J91" s="82">
        <f>SUM(J75:J84)</f>
        <v>2486945000</v>
      </c>
      <c r="K91" s="82">
        <f>SUM(K75:K84)</f>
        <v>2183152000</v>
      </c>
      <c r="L91" s="82">
        <f>SUM(L75:L84)</f>
        <v>2393756100</v>
      </c>
      <c r="M91" s="82">
        <f>SUM(M75:M84)</f>
        <v>2184623800</v>
      </c>
      <c r="N91" s="82">
        <f>SUM(N75:N84)</f>
        <v>2177551700</v>
      </c>
      <c r="O91" s="84">
        <f>SUM(J91:N91,B91:H91)</f>
        <v>28522874100</v>
      </c>
    </row>
    <row r="92" spans="1:15" ht="25.5" customHeight="1">
      <c r="A92" s="29" t="s">
        <v>95</v>
      </c>
      <c r="B92" s="29"/>
      <c r="C92" s="29"/>
      <c r="D92" s="29"/>
      <c r="E92" s="20"/>
      <c r="F92" s="20"/>
      <c r="G92" s="20"/>
      <c r="H92" s="20"/>
      <c r="I92" s="29" t="s">
        <v>96</v>
      </c>
      <c r="J92" s="30"/>
      <c r="K92" s="30"/>
      <c r="L92" s="30"/>
      <c r="M92" s="30"/>
      <c r="N92" s="30"/>
      <c r="O92" s="30"/>
    </row>
    <row r="93" spans="1:15" ht="25.5" customHeight="1">
      <c r="A93" s="32" t="s">
        <v>31</v>
      </c>
      <c r="B93" s="32"/>
      <c r="C93" s="32"/>
      <c r="D93" s="32"/>
      <c r="E93" s="33"/>
      <c r="F93" s="33"/>
      <c r="G93" s="33"/>
      <c r="H93" s="33"/>
      <c r="I93" s="32" t="s">
        <v>31</v>
      </c>
      <c r="J93" s="30"/>
      <c r="K93" s="30"/>
      <c r="L93" s="30"/>
      <c r="M93" s="30"/>
      <c r="N93" s="30"/>
      <c r="O93" s="34"/>
    </row>
    <row r="94" spans="1:15" ht="25.5" customHeight="1">
      <c r="A94" s="32" t="s">
        <v>97</v>
      </c>
      <c r="B94" s="32"/>
      <c r="C94" s="32"/>
      <c r="D94" s="32"/>
      <c r="E94" s="32"/>
      <c r="F94" s="32"/>
      <c r="G94" s="32"/>
      <c r="H94" s="32"/>
      <c r="I94" s="32" t="s">
        <v>97</v>
      </c>
      <c r="J94" s="30"/>
      <c r="K94" s="30"/>
      <c r="L94" s="30"/>
      <c r="M94" s="30"/>
      <c r="N94" s="30"/>
      <c r="O94" s="34"/>
    </row>
    <row r="95" spans="1:15" ht="25.5" customHeight="1" thickBot="1">
      <c r="A95" s="85"/>
      <c r="B95" s="141"/>
      <c r="C95" s="37"/>
      <c r="D95" s="37"/>
      <c r="E95" s="86" t="s">
        <v>14</v>
      </c>
      <c r="F95" s="36"/>
      <c r="G95" s="36"/>
      <c r="H95" s="87" t="s">
        <v>70</v>
      </c>
      <c r="I95" s="85"/>
      <c r="J95" s="37"/>
      <c r="K95" s="37"/>
      <c r="L95" s="86" t="s">
        <v>14</v>
      </c>
      <c r="M95" s="86" t="s">
        <v>14</v>
      </c>
      <c r="N95" s="37"/>
      <c r="O95" s="38" t="s">
        <v>32</v>
      </c>
    </row>
    <row r="96" spans="1:15" ht="25.5" customHeight="1">
      <c r="A96" s="203" t="s">
        <v>33</v>
      </c>
      <c r="B96" s="40" t="s">
        <v>34</v>
      </c>
      <c r="C96" s="40" t="s">
        <v>35</v>
      </c>
      <c r="D96" s="40" t="s">
        <v>36</v>
      </c>
      <c r="E96" s="40" t="s">
        <v>37</v>
      </c>
      <c r="F96" s="40" t="s">
        <v>38</v>
      </c>
      <c r="G96" s="40" t="s">
        <v>39</v>
      </c>
      <c r="H96" s="41" t="s">
        <v>40</v>
      </c>
      <c r="I96" s="203" t="s">
        <v>33</v>
      </c>
      <c r="J96" s="42" t="s">
        <v>41</v>
      </c>
      <c r="K96" s="40" t="s">
        <v>42</v>
      </c>
      <c r="L96" s="40" t="s">
        <v>43</v>
      </c>
      <c r="M96" s="40" t="s">
        <v>44</v>
      </c>
      <c r="N96" s="43" t="s">
        <v>45</v>
      </c>
      <c r="O96" s="44" t="s">
        <v>28</v>
      </c>
    </row>
    <row r="97" spans="1:15" ht="25.5" customHeight="1" thickBot="1">
      <c r="A97" s="204"/>
      <c r="B97" s="45" t="s">
        <v>14</v>
      </c>
      <c r="C97" s="46"/>
      <c r="D97" s="46"/>
      <c r="E97" s="46"/>
      <c r="F97" s="46"/>
      <c r="G97" s="46"/>
      <c r="H97" s="47"/>
      <c r="I97" s="204"/>
      <c r="J97" s="48"/>
      <c r="K97" s="46"/>
      <c r="L97" s="46"/>
      <c r="M97" s="46"/>
      <c r="N97" s="49"/>
      <c r="O97" s="50"/>
    </row>
    <row r="98" spans="1:15" ht="25.5" customHeight="1">
      <c r="A98" s="69" t="s">
        <v>46</v>
      </c>
      <c r="B98" s="137">
        <v>10307000</v>
      </c>
      <c r="C98" s="137">
        <v>14510000</v>
      </c>
      <c r="D98" s="137">
        <v>28360000</v>
      </c>
      <c r="E98" s="137">
        <v>19900000</v>
      </c>
      <c r="F98" s="137">
        <v>15500000</v>
      </c>
      <c r="G98" s="137">
        <v>12500000</v>
      </c>
      <c r="H98" s="53">
        <v>7300000</v>
      </c>
      <c r="I98" s="69" t="s">
        <v>46</v>
      </c>
      <c r="J98" s="52">
        <v>6000000</v>
      </c>
      <c r="K98" s="52">
        <v>15900000</v>
      </c>
      <c r="L98" s="52">
        <v>14000000</v>
      </c>
      <c r="M98" s="52">
        <v>13000000</v>
      </c>
      <c r="N98" s="52">
        <v>12400000</v>
      </c>
      <c r="O98" s="58">
        <f aca="true" t="shared" si="33" ref="O98:O114">SUM(J98:N98,B98:H98)</f>
        <v>169677000</v>
      </c>
    </row>
    <row r="99" spans="1:15" ht="25.5" customHeight="1">
      <c r="A99" s="69" t="s">
        <v>47</v>
      </c>
      <c r="B99" s="52">
        <v>259000</v>
      </c>
      <c r="C99" s="52">
        <v>329000</v>
      </c>
      <c r="D99" s="52">
        <v>329000</v>
      </c>
      <c r="E99" s="52">
        <v>310000</v>
      </c>
      <c r="F99" s="52">
        <v>320000</v>
      </c>
      <c r="G99" s="52">
        <v>280000</v>
      </c>
      <c r="H99" s="57">
        <v>280000</v>
      </c>
      <c r="I99" s="69" t="s">
        <v>47</v>
      </c>
      <c r="J99" s="52">
        <v>309000</v>
      </c>
      <c r="K99" s="52">
        <v>309000</v>
      </c>
      <c r="L99" s="52">
        <v>309000</v>
      </c>
      <c r="M99" s="52">
        <v>280000</v>
      </c>
      <c r="N99" s="52">
        <v>290000</v>
      </c>
      <c r="O99" s="58">
        <f t="shared" si="33"/>
        <v>3604000</v>
      </c>
    </row>
    <row r="100" spans="1:15" ht="25.5" customHeight="1">
      <c r="A100" s="51" t="s">
        <v>98</v>
      </c>
      <c r="B100" s="52">
        <v>106415000</v>
      </c>
      <c r="C100" s="52">
        <v>116415000</v>
      </c>
      <c r="D100" s="52">
        <v>158415000</v>
      </c>
      <c r="E100" s="52">
        <v>141414000</v>
      </c>
      <c r="F100" s="52">
        <v>154414000</v>
      </c>
      <c r="G100" s="52">
        <v>148415000</v>
      </c>
      <c r="H100" s="57">
        <v>158415000</v>
      </c>
      <c r="I100" s="51" t="s">
        <v>98</v>
      </c>
      <c r="J100" s="52">
        <v>106414000</v>
      </c>
      <c r="K100" s="52">
        <v>116414000</v>
      </c>
      <c r="L100" s="52">
        <v>105414000</v>
      </c>
      <c r="M100" s="52">
        <v>102000000</v>
      </c>
      <c r="N100" s="52">
        <v>99914000</v>
      </c>
      <c r="O100" s="58">
        <f t="shared" si="33"/>
        <v>1514059000</v>
      </c>
    </row>
    <row r="101" spans="1:15" ht="25.5" customHeight="1">
      <c r="A101" s="59" t="s">
        <v>99</v>
      </c>
      <c r="B101" s="52">
        <v>360201000</v>
      </c>
      <c r="C101" s="52">
        <v>340651000</v>
      </c>
      <c r="D101" s="52">
        <v>365201000</v>
      </c>
      <c r="E101" s="52">
        <v>350201000</v>
      </c>
      <c r="F101" s="52">
        <v>350201000</v>
      </c>
      <c r="G101" s="52">
        <v>350201000</v>
      </c>
      <c r="H101" s="57">
        <v>350202000</v>
      </c>
      <c r="I101" s="59" t="s">
        <v>99</v>
      </c>
      <c r="J101" s="52">
        <v>350202000</v>
      </c>
      <c r="K101" s="52">
        <v>350201000</v>
      </c>
      <c r="L101" s="52">
        <v>350201000</v>
      </c>
      <c r="M101" s="52">
        <v>360201000</v>
      </c>
      <c r="N101" s="52">
        <v>360201000</v>
      </c>
      <c r="O101" s="58">
        <f t="shared" si="33"/>
        <v>4237864000</v>
      </c>
    </row>
    <row r="102" spans="1:15" ht="25.5" customHeight="1">
      <c r="A102" s="59" t="s">
        <v>100</v>
      </c>
      <c r="B102" s="52">
        <v>8672000</v>
      </c>
      <c r="C102" s="52">
        <v>7170000</v>
      </c>
      <c r="D102" s="52">
        <v>7170000</v>
      </c>
      <c r="E102" s="52">
        <v>6170000</v>
      </c>
      <c r="F102" s="52">
        <v>6470000</v>
      </c>
      <c r="G102" s="52">
        <v>5670000</v>
      </c>
      <c r="H102" s="60">
        <v>6170000</v>
      </c>
      <c r="I102" s="59" t="s">
        <v>100</v>
      </c>
      <c r="J102" s="52">
        <v>5170000</v>
      </c>
      <c r="K102" s="52">
        <v>7170000</v>
      </c>
      <c r="L102" s="52">
        <v>7170000</v>
      </c>
      <c r="M102" s="52">
        <v>7170000</v>
      </c>
      <c r="N102" s="52">
        <v>6170000</v>
      </c>
      <c r="O102" s="58">
        <f t="shared" si="33"/>
        <v>80342000</v>
      </c>
    </row>
    <row r="103" spans="1:15" ht="25.5" customHeight="1">
      <c r="A103" s="59" t="s">
        <v>83</v>
      </c>
      <c r="B103" s="52">
        <v>505000</v>
      </c>
      <c r="C103" s="52">
        <v>605000</v>
      </c>
      <c r="D103" s="52">
        <v>605000</v>
      </c>
      <c r="E103" s="52">
        <v>405000</v>
      </c>
      <c r="F103" s="52">
        <v>355000</v>
      </c>
      <c r="G103" s="52">
        <v>381000</v>
      </c>
      <c r="H103" s="57">
        <v>654000</v>
      </c>
      <c r="I103" s="59" t="s">
        <v>83</v>
      </c>
      <c r="J103" s="52">
        <v>605000</v>
      </c>
      <c r="K103" s="52">
        <v>654000</v>
      </c>
      <c r="L103" s="52">
        <v>505000</v>
      </c>
      <c r="M103" s="52">
        <v>505000</v>
      </c>
      <c r="N103" s="52">
        <v>505000</v>
      </c>
      <c r="O103" s="58">
        <f t="shared" si="33"/>
        <v>6284000</v>
      </c>
    </row>
    <row r="104" spans="1:15" ht="25.5" customHeight="1">
      <c r="A104" s="51" t="s">
        <v>101</v>
      </c>
      <c r="B104" s="52">
        <v>1204000</v>
      </c>
      <c r="C104" s="52">
        <v>424000</v>
      </c>
      <c r="D104" s="52">
        <v>654000</v>
      </c>
      <c r="E104" s="52">
        <v>594000</v>
      </c>
      <c r="F104" s="52">
        <v>734000</v>
      </c>
      <c r="G104" s="52">
        <v>984000</v>
      </c>
      <c r="H104" s="57">
        <v>1851000</v>
      </c>
      <c r="I104" s="51" t="s">
        <v>101</v>
      </c>
      <c r="J104" s="52">
        <v>1004000</v>
      </c>
      <c r="K104" s="52">
        <v>884000</v>
      </c>
      <c r="L104" s="52">
        <v>1552000</v>
      </c>
      <c r="M104" s="52">
        <v>854000</v>
      </c>
      <c r="N104" s="52">
        <v>855000</v>
      </c>
      <c r="O104" s="58">
        <f t="shared" si="33"/>
        <v>11594000</v>
      </c>
    </row>
    <row r="105" spans="1:15" ht="25.5" customHeight="1">
      <c r="A105" s="59" t="s">
        <v>102</v>
      </c>
      <c r="B105" s="52">
        <v>2442000</v>
      </c>
      <c r="C105" s="52">
        <v>2472000</v>
      </c>
      <c r="D105" s="52">
        <v>3172000</v>
      </c>
      <c r="E105" s="52">
        <v>3572000</v>
      </c>
      <c r="F105" s="52">
        <v>4572000</v>
      </c>
      <c r="G105" s="52">
        <v>3372000</v>
      </c>
      <c r="H105" s="57">
        <v>2772000</v>
      </c>
      <c r="I105" s="59" t="s">
        <v>102</v>
      </c>
      <c r="J105" s="52">
        <v>2272000</v>
      </c>
      <c r="K105" s="52">
        <v>2272000</v>
      </c>
      <c r="L105" s="52">
        <v>2272000</v>
      </c>
      <c r="M105" s="52">
        <v>2372000</v>
      </c>
      <c r="N105" s="52">
        <v>2372000</v>
      </c>
      <c r="O105" s="58">
        <f t="shared" si="33"/>
        <v>33934000</v>
      </c>
    </row>
    <row r="106" spans="1:15" ht="25.5" customHeight="1">
      <c r="A106" s="61" t="s">
        <v>86</v>
      </c>
      <c r="B106" s="52">
        <v>5500</v>
      </c>
      <c r="C106" s="52">
        <v>5500</v>
      </c>
      <c r="D106" s="52">
        <v>5500</v>
      </c>
      <c r="E106" s="52">
        <v>5500</v>
      </c>
      <c r="F106" s="52">
        <v>5500</v>
      </c>
      <c r="G106" s="52">
        <v>5500</v>
      </c>
      <c r="H106" s="57">
        <v>5500</v>
      </c>
      <c r="I106" s="61" t="s">
        <v>86</v>
      </c>
      <c r="J106" s="52">
        <v>5500</v>
      </c>
      <c r="K106" s="52">
        <v>5000</v>
      </c>
      <c r="L106" s="52">
        <v>5000</v>
      </c>
      <c r="M106" s="52">
        <v>5000</v>
      </c>
      <c r="N106" s="52">
        <v>4000</v>
      </c>
      <c r="O106" s="58">
        <f t="shared" si="33"/>
        <v>63000</v>
      </c>
    </row>
    <row r="107" spans="1:15" ht="25.5" customHeight="1">
      <c r="A107" s="59" t="s">
        <v>103</v>
      </c>
      <c r="B107" s="52">
        <v>105000</v>
      </c>
      <c r="C107" s="52">
        <v>103000</v>
      </c>
      <c r="D107" s="52">
        <v>109000</v>
      </c>
      <c r="E107" s="52">
        <v>109000</v>
      </c>
      <c r="F107" s="52">
        <v>109000</v>
      </c>
      <c r="G107" s="52">
        <v>109000</v>
      </c>
      <c r="H107" s="57">
        <v>109000</v>
      </c>
      <c r="I107" s="59" t="s">
        <v>103</v>
      </c>
      <c r="J107" s="52">
        <v>105000</v>
      </c>
      <c r="K107" s="52">
        <v>105000</v>
      </c>
      <c r="L107" s="52">
        <v>105000</v>
      </c>
      <c r="M107" s="52">
        <v>105000</v>
      </c>
      <c r="N107" s="52">
        <v>105000</v>
      </c>
      <c r="O107" s="58">
        <f t="shared" si="33"/>
        <v>1278000</v>
      </c>
    </row>
    <row r="108" spans="1:17" ht="25.5" customHeight="1">
      <c r="A108" s="51" t="s">
        <v>104</v>
      </c>
      <c r="B108" s="101">
        <f aca="true" t="shared" si="34" ref="B108:H108">B109+B113+B114</f>
        <v>665000</v>
      </c>
      <c r="C108" s="101">
        <f t="shared" si="34"/>
        <v>815900</v>
      </c>
      <c r="D108" s="101">
        <f t="shared" si="34"/>
        <v>938100</v>
      </c>
      <c r="E108" s="101">
        <f t="shared" si="34"/>
        <v>751600</v>
      </c>
      <c r="F108" s="101">
        <f t="shared" si="34"/>
        <v>103900</v>
      </c>
      <c r="G108" s="101">
        <f t="shared" si="34"/>
        <v>104000</v>
      </c>
      <c r="H108" s="60">
        <f t="shared" si="34"/>
        <v>155000</v>
      </c>
      <c r="I108" s="51" t="s">
        <v>104</v>
      </c>
      <c r="J108" s="101">
        <f>J109+J113+J114</f>
        <v>77000</v>
      </c>
      <c r="K108" s="101">
        <f>K109+K113+K114</f>
        <v>94000</v>
      </c>
      <c r="L108" s="101">
        <f>L109+L113+L114</f>
        <v>87000</v>
      </c>
      <c r="M108" s="101">
        <f>M109+M113+M114</f>
        <v>87000</v>
      </c>
      <c r="N108" s="101">
        <f>N109+N113+N114</f>
        <v>87000</v>
      </c>
      <c r="O108" s="58">
        <f t="shared" si="33"/>
        <v>3965500</v>
      </c>
      <c r="P108" s="37"/>
      <c r="Q108" s="102"/>
    </row>
    <row r="109" spans="1:17" ht="25.5" customHeight="1">
      <c r="A109" s="70" t="s">
        <v>61</v>
      </c>
      <c r="B109" s="71">
        <f aca="true" t="shared" si="35" ref="B109:H109">SUM(B110:B112)</f>
        <v>580000</v>
      </c>
      <c r="C109" s="71">
        <f t="shared" si="35"/>
        <v>681900</v>
      </c>
      <c r="D109" s="71">
        <f t="shared" si="35"/>
        <v>734400</v>
      </c>
      <c r="E109" s="71">
        <f t="shared" si="35"/>
        <v>663100</v>
      </c>
      <c r="F109" s="71">
        <f t="shared" si="35"/>
        <v>0</v>
      </c>
      <c r="G109" s="71">
        <f t="shared" si="35"/>
        <v>0</v>
      </c>
      <c r="H109" s="72">
        <f t="shared" si="35"/>
        <v>0</v>
      </c>
      <c r="I109" s="70" t="s">
        <v>61</v>
      </c>
      <c r="J109" s="71">
        <f>SUM(J110:J112)</f>
        <v>0</v>
      </c>
      <c r="K109" s="71">
        <f>SUM(K110:K112)</f>
        <v>0</v>
      </c>
      <c r="L109" s="71">
        <f>SUM(L110:L112)</f>
        <v>0</v>
      </c>
      <c r="M109" s="71">
        <f>SUM(M110:M112)</f>
        <v>0</v>
      </c>
      <c r="N109" s="71">
        <f>SUM(N110:N112)</f>
        <v>0</v>
      </c>
      <c r="O109" s="73">
        <f t="shared" si="33"/>
        <v>2659400</v>
      </c>
      <c r="P109" s="37"/>
      <c r="Q109" s="102"/>
    </row>
    <row r="110" spans="1:17" ht="25.5" customHeight="1">
      <c r="A110" s="74" t="s">
        <v>62</v>
      </c>
      <c r="B110" s="75">
        <v>520000</v>
      </c>
      <c r="C110" s="75">
        <v>602000</v>
      </c>
      <c r="D110" s="75">
        <v>604500</v>
      </c>
      <c r="E110" s="75">
        <v>520000</v>
      </c>
      <c r="F110" s="75">
        <v>0</v>
      </c>
      <c r="G110" s="75">
        <v>0</v>
      </c>
      <c r="H110" s="76">
        <v>0</v>
      </c>
      <c r="I110" s="74" t="s">
        <v>62</v>
      </c>
      <c r="J110" s="75">
        <v>0</v>
      </c>
      <c r="K110" s="75">
        <v>0</v>
      </c>
      <c r="L110" s="75">
        <v>0</v>
      </c>
      <c r="M110" s="75">
        <v>0</v>
      </c>
      <c r="N110" s="75">
        <v>0</v>
      </c>
      <c r="O110" s="77">
        <f t="shared" si="33"/>
        <v>2246500</v>
      </c>
      <c r="P110" s="37"/>
      <c r="Q110" s="102"/>
    </row>
    <row r="111" spans="1:17" ht="25.5" customHeight="1">
      <c r="A111" s="78" t="s">
        <v>63</v>
      </c>
      <c r="B111" s="75">
        <v>57400</v>
      </c>
      <c r="C111" s="75">
        <v>76400</v>
      </c>
      <c r="D111" s="75">
        <v>125400</v>
      </c>
      <c r="E111" s="75">
        <v>140400</v>
      </c>
      <c r="F111" s="75">
        <v>0</v>
      </c>
      <c r="G111" s="75">
        <v>0</v>
      </c>
      <c r="H111" s="76">
        <v>0</v>
      </c>
      <c r="I111" s="78" t="s">
        <v>63</v>
      </c>
      <c r="J111" s="75">
        <v>0</v>
      </c>
      <c r="K111" s="75">
        <v>0</v>
      </c>
      <c r="L111" s="75">
        <v>0</v>
      </c>
      <c r="M111" s="75">
        <v>0</v>
      </c>
      <c r="N111" s="75">
        <v>0</v>
      </c>
      <c r="O111" s="77">
        <f t="shared" si="33"/>
        <v>399600</v>
      </c>
      <c r="P111" s="37"/>
      <c r="Q111" s="102"/>
    </row>
    <row r="112" spans="1:17" ht="25.5" customHeight="1">
      <c r="A112" s="74" t="s">
        <v>64</v>
      </c>
      <c r="B112" s="75">
        <v>2600</v>
      </c>
      <c r="C112" s="75">
        <v>3500</v>
      </c>
      <c r="D112" s="75">
        <v>4500</v>
      </c>
      <c r="E112" s="75">
        <v>2700</v>
      </c>
      <c r="F112" s="75">
        <v>0</v>
      </c>
      <c r="G112" s="75">
        <v>0</v>
      </c>
      <c r="H112" s="76">
        <v>0</v>
      </c>
      <c r="I112" s="74" t="s">
        <v>64</v>
      </c>
      <c r="J112" s="75">
        <v>0</v>
      </c>
      <c r="K112" s="75">
        <v>0</v>
      </c>
      <c r="L112" s="75">
        <v>0</v>
      </c>
      <c r="M112" s="75">
        <v>0</v>
      </c>
      <c r="N112" s="75">
        <v>0</v>
      </c>
      <c r="O112" s="77">
        <f t="shared" si="33"/>
        <v>13300</v>
      </c>
      <c r="P112" s="37"/>
      <c r="Q112" s="102"/>
    </row>
    <row r="113" spans="1:17" ht="25.5" customHeight="1">
      <c r="A113" s="70" t="s">
        <v>65</v>
      </c>
      <c r="B113" s="139">
        <v>45000</v>
      </c>
      <c r="C113" s="139">
        <v>94000</v>
      </c>
      <c r="D113" s="139">
        <v>57500</v>
      </c>
      <c r="E113" s="139">
        <v>48500</v>
      </c>
      <c r="F113" s="139">
        <v>63900</v>
      </c>
      <c r="G113" s="139">
        <v>64000</v>
      </c>
      <c r="H113" s="127">
        <v>115000</v>
      </c>
      <c r="I113" s="70" t="s">
        <v>65</v>
      </c>
      <c r="J113" s="139">
        <v>37000</v>
      </c>
      <c r="K113" s="139">
        <v>54000</v>
      </c>
      <c r="L113" s="139">
        <v>47000</v>
      </c>
      <c r="M113" s="139">
        <v>47000</v>
      </c>
      <c r="N113" s="139">
        <v>47000</v>
      </c>
      <c r="O113" s="73">
        <f t="shared" si="33"/>
        <v>719900</v>
      </c>
      <c r="P113" s="37"/>
      <c r="Q113" s="102"/>
    </row>
    <row r="114" spans="1:17" ht="25.5" customHeight="1" thickBot="1">
      <c r="A114" s="70" t="s">
        <v>66</v>
      </c>
      <c r="B114" s="139">
        <v>40000</v>
      </c>
      <c r="C114" s="139">
        <v>40000</v>
      </c>
      <c r="D114" s="139">
        <v>146200</v>
      </c>
      <c r="E114" s="139">
        <v>40000</v>
      </c>
      <c r="F114" s="139">
        <v>40000</v>
      </c>
      <c r="G114" s="139">
        <v>40000</v>
      </c>
      <c r="H114" s="140">
        <v>40000</v>
      </c>
      <c r="I114" s="70" t="s">
        <v>66</v>
      </c>
      <c r="J114" s="139">
        <v>40000</v>
      </c>
      <c r="K114" s="139">
        <v>40000</v>
      </c>
      <c r="L114" s="139">
        <v>40000</v>
      </c>
      <c r="M114" s="139">
        <v>40000</v>
      </c>
      <c r="N114" s="139">
        <v>40000</v>
      </c>
      <c r="O114" s="73">
        <f t="shared" si="33"/>
        <v>586200</v>
      </c>
      <c r="P114" s="37"/>
      <c r="Q114" s="102"/>
    </row>
    <row r="115" spans="1:15" ht="25.5" customHeight="1" thickBot="1">
      <c r="A115" s="81" t="s">
        <v>28</v>
      </c>
      <c r="B115" s="82">
        <f aca="true" t="shared" si="36" ref="B115:H115">SUM(B98:B108)</f>
        <v>490780500</v>
      </c>
      <c r="C115" s="82">
        <f t="shared" si="36"/>
        <v>483500400</v>
      </c>
      <c r="D115" s="82">
        <f t="shared" si="36"/>
        <v>564958600</v>
      </c>
      <c r="E115" s="82">
        <f t="shared" si="36"/>
        <v>523432100</v>
      </c>
      <c r="F115" s="82">
        <f t="shared" si="36"/>
        <v>532784400</v>
      </c>
      <c r="G115" s="82">
        <f t="shared" si="36"/>
        <v>522021500</v>
      </c>
      <c r="H115" s="83">
        <f t="shared" si="36"/>
        <v>527913500</v>
      </c>
      <c r="I115" s="81" t="s">
        <v>28</v>
      </c>
      <c r="J115" s="82">
        <f>SUM(J98:J108)</f>
        <v>472163500</v>
      </c>
      <c r="K115" s="82">
        <f>SUM(K98:K108)</f>
        <v>494008000</v>
      </c>
      <c r="L115" s="82">
        <f>SUM(L98:L108)</f>
        <v>481620000</v>
      </c>
      <c r="M115" s="82">
        <f>SUM(M98:M108)</f>
        <v>486579000</v>
      </c>
      <c r="N115" s="82">
        <f>SUM(N98:N108)</f>
        <v>482903000</v>
      </c>
      <c r="O115" s="84">
        <f>SUM(J115:N115,B115:H115)</f>
        <v>6062664500</v>
      </c>
    </row>
    <row r="116" spans="1:15" ht="27.75" customHeight="1">
      <c r="A116" s="29" t="s">
        <v>105</v>
      </c>
      <c r="B116" s="29"/>
      <c r="C116" s="29"/>
      <c r="D116" s="29"/>
      <c r="E116" s="20"/>
      <c r="F116" s="20"/>
      <c r="G116" s="20"/>
      <c r="H116" s="20"/>
      <c r="I116" s="29" t="s">
        <v>106</v>
      </c>
      <c r="J116" s="30"/>
      <c r="K116" s="30"/>
      <c r="L116" s="30"/>
      <c r="M116" s="30"/>
      <c r="N116" s="30"/>
      <c r="O116" s="30"/>
    </row>
    <row r="117" spans="1:15" ht="27.75" customHeight="1">
      <c r="A117" s="32" t="s">
        <v>31</v>
      </c>
      <c r="B117" s="32"/>
      <c r="C117" s="32"/>
      <c r="D117" s="32"/>
      <c r="E117" s="33"/>
      <c r="F117" s="33"/>
      <c r="G117" s="33"/>
      <c r="H117" s="33"/>
      <c r="I117" s="32" t="s">
        <v>31</v>
      </c>
      <c r="J117" s="30"/>
      <c r="K117" s="30"/>
      <c r="L117" s="30"/>
      <c r="M117" s="30"/>
      <c r="N117" s="30"/>
      <c r="O117" s="34"/>
    </row>
    <row r="118" spans="1:15" ht="27.75" customHeight="1">
      <c r="A118" s="142" t="s">
        <v>107</v>
      </c>
      <c r="B118" s="142"/>
      <c r="C118" s="142"/>
      <c r="D118" s="142"/>
      <c r="E118" s="142"/>
      <c r="F118" s="142"/>
      <c r="G118" s="142"/>
      <c r="H118" s="142"/>
      <c r="I118" s="142" t="s">
        <v>107</v>
      </c>
      <c r="J118" s="142"/>
      <c r="K118" s="142"/>
      <c r="L118" s="142"/>
      <c r="M118" s="142"/>
      <c r="N118" s="142"/>
      <c r="O118" s="142"/>
    </row>
    <row r="119" spans="1:15" ht="27.75" customHeight="1" thickBot="1">
      <c r="A119" s="143"/>
      <c r="B119" s="144"/>
      <c r="C119" s="144"/>
      <c r="D119" s="145" t="s">
        <v>14</v>
      </c>
      <c r="E119" s="144"/>
      <c r="F119" s="144"/>
      <c r="G119" s="144"/>
      <c r="H119" s="146" t="s">
        <v>32</v>
      </c>
      <c r="I119" s="143"/>
      <c r="J119" s="144"/>
      <c r="K119" s="144"/>
      <c r="L119" s="145" t="s">
        <v>14</v>
      </c>
      <c r="M119" s="145" t="s">
        <v>14</v>
      </c>
      <c r="N119" s="144"/>
      <c r="O119" s="146" t="s">
        <v>32</v>
      </c>
    </row>
    <row r="120" spans="1:15" ht="27.75" customHeight="1">
      <c r="A120" s="203" t="s">
        <v>33</v>
      </c>
      <c r="B120" s="147" t="s">
        <v>34</v>
      </c>
      <c r="C120" s="148" t="s">
        <v>35</v>
      </c>
      <c r="D120" s="148" t="s">
        <v>36</v>
      </c>
      <c r="E120" s="148" t="s">
        <v>37</v>
      </c>
      <c r="F120" s="148" t="s">
        <v>38</v>
      </c>
      <c r="G120" s="148" t="s">
        <v>108</v>
      </c>
      <c r="H120" s="149" t="s">
        <v>40</v>
      </c>
      <c r="I120" s="203" t="s">
        <v>33</v>
      </c>
      <c r="J120" s="147" t="s">
        <v>41</v>
      </c>
      <c r="K120" s="148" t="s">
        <v>109</v>
      </c>
      <c r="L120" s="148" t="s">
        <v>43</v>
      </c>
      <c r="M120" s="148" t="s">
        <v>44</v>
      </c>
      <c r="N120" s="150" t="s">
        <v>45</v>
      </c>
      <c r="O120" s="150" t="s">
        <v>28</v>
      </c>
    </row>
    <row r="121" spans="1:15" ht="27.75" customHeight="1" thickBot="1">
      <c r="A121" s="204"/>
      <c r="B121" s="151" t="s">
        <v>14</v>
      </c>
      <c r="C121" s="152"/>
      <c r="D121" s="152"/>
      <c r="E121" s="152"/>
      <c r="F121" s="152"/>
      <c r="G121" s="152"/>
      <c r="H121" s="153"/>
      <c r="I121" s="204"/>
      <c r="J121" s="154"/>
      <c r="K121" s="152"/>
      <c r="L121" s="152"/>
      <c r="M121" s="152"/>
      <c r="N121" s="155"/>
      <c r="O121" s="155"/>
    </row>
    <row r="122" spans="1:15" ht="27.75" customHeight="1">
      <c r="A122" s="59" t="s">
        <v>110</v>
      </c>
      <c r="B122" s="156">
        <v>128000</v>
      </c>
      <c r="C122" s="156">
        <v>128000</v>
      </c>
      <c r="D122" s="157">
        <v>128000</v>
      </c>
      <c r="E122" s="157">
        <v>128000</v>
      </c>
      <c r="F122" s="157">
        <v>128500</v>
      </c>
      <c r="G122" s="157">
        <v>128500</v>
      </c>
      <c r="H122" s="158">
        <v>128500</v>
      </c>
      <c r="I122" s="59" t="s">
        <v>110</v>
      </c>
      <c r="J122" s="157">
        <v>128500</v>
      </c>
      <c r="K122" s="157">
        <v>128500</v>
      </c>
      <c r="L122" s="157">
        <v>128500</v>
      </c>
      <c r="M122" s="157">
        <v>128000</v>
      </c>
      <c r="N122" s="157">
        <v>128000</v>
      </c>
      <c r="O122" s="54">
        <f>SUM(J122+K122+L122+M122+N122+B122+C122+D122+E122+F122+G122+H122)</f>
        <v>1539000</v>
      </c>
    </row>
    <row r="123" spans="1:15" ht="27.75" customHeight="1">
      <c r="A123" s="59" t="s">
        <v>111</v>
      </c>
      <c r="B123" s="159">
        <v>180000000</v>
      </c>
      <c r="C123" s="159">
        <v>180000000</v>
      </c>
      <c r="D123" s="159">
        <v>180000000</v>
      </c>
      <c r="E123" s="159">
        <v>190000000</v>
      </c>
      <c r="F123" s="159">
        <v>190000000</v>
      </c>
      <c r="G123" s="159">
        <v>190000000</v>
      </c>
      <c r="H123" s="68">
        <v>180000000</v>
      </c>
      <c r="I123" s="59" t="s">
        <v>111</v>
      </c>
      <c r="J123" s="159">
        <v>180000000</v>
      </c>
      <c r="K123" s="159">
        <v>180000000</v>
      </c>
      <c r="L123" s="159">
        <v>170000000</v>
      </c>
      <c r="M123" s="159">
        <v>173000000</v>
      </c>
      <c r="N123" s="159">
        <v>176227000</v>
      </c>
      <c r="O123" s="98">
        <f aca="true" t="shared" si="37" ref="O123:O136">SUM(J123:N123,B123:H123)</f>
        <v>2169227000</v>
      </c>
    </row>
    <row r="124" spans="1:30" ht="27.75" customHeight="1">
      <c r="A124" s="59" t="s">
        <v>112</v>
      </c>
      <c r="B124" s="52">
        <v>150000000</v>
      </c>
      <c r="C124" s="52">
        <v>150000000</v>
      </c>
      <c r="D124" s="52">
        <v>180000000</v>
      </c>
      <c r="E124" s="52">
        <v>165000000</v>
      </c>
      <c r="F124" s="52">
        <v>165000000</v>
      </c>
      <c r="G124" s="52">
        <v>165000000</v>
      </c>
      <c r="H124" s="57">
        <v>165000000</v>
      </c>
      <c r="I124" s="59" t="s">
        <v>112</v>
      </c>
      <c r="J124" s="52">
        <v>167484000</v>
      </c>
      <c r="K124" s="52">
        <v>170000000</v>
      </c>
      <c r="L124" s="52">
        <v>170000000</v>
      </c>
      <c r="M124" s="52">
        <v>170000000</v>
      </c>
      <c r="N124" s="52">
        <v>170000000</v>
      </c>
      <c r="O124" s="58">
        <f t="shared" si="37"/>
        <v>1987484000</v>
      </c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02"/>
    </row>
    <row r="125" spans="1:30" ht="27.75" customHeight="1">
      <c r="A125" s="59" t="s">
        <v>113</v>
      </c>
      <c r="B125" s="52">
        <v>1599027000</v>
      </c>
      <c r="C125" s="52">
        <v>1599027000</v>
      </c>
      <c r="D125" s="52">
        <v>1599027000</v>
      </c>
      <c r="E125" s="52">
        <v>1609687000</v>
      </c>
      <c r="F125" s="52">
        <v>1609687000</v>
      </c>
      <c r="G125" s="52">
        <v>1609687000</v>
      </c>
      <c r="H125" s="57">
        <v>1609687000</v>
      </c>
      <c r="I125" s="59" t="s">
        <v>113</v>
      </c>
      <c r="J125" s="52">
        <v>1609687000</v>
      </c>
      <c r="K125" s="52">
        <v>1609688000</v>
      </c>
      <c r="L125" s="52">
        <v>1609688000</v>
      </c>
      <c r="M125" s="52">
        <v>1609688000</v>
      </c>
      <c r="N125" s="52">
        <v>1607550000</v>
      </c>
      <c r="O125" s="58">
        <f t="shared" si="37"/>
        <v>19282130000</v>
      </c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102"/>
    </row>
    <row r="126" spans="1:15" ht="27.75" customHeight="1">
      <c r="A126" s="59" t="s">
        <v>114</v>
      </c>
      <c r="B126" s="52">
        <v>26000000</v>
      </c>
      <c r="C126" s="52">
        <v>26000000</v>
      </c>
      <c r="D126" s="52">
        <v>25000000</v>
      </c>
      <c r="E126" s="52">
        <v>26500000</v>
      </c>
      <c r="F126" s="52">
        <v>26500000</v>
      </c>
      <c r="G126" s="52">
        <v>26500000</v>
      </c>
      <c r="H126" s="57">
        <v>26500000</v>
      </c>
      <c r="I126" s="59" t="s">
        <v>114</v>
      </c>
      <c r="J126" s="52">
        <v>26500000</v>
      </c>
      <c r="K126" s="52">
        <v>26500000</v>
      </c>
      <c r="L126" s="52">
        <v>26500000</v>
      </c>
      <c r="M126" s="52">
        <v>26500000</v>
      </c>
      <c r="N126" s="52">
        <v>26778000</v>
      </c>
      <c r="O126" s="58">
        <f t="shared" si="37"/>
        <v>315778000</v>
      </c>
    </row>
    <row r="127" spans="1:15" ht="27.75" customHeight="1">
      <c r="A127" s="51" t="s">
        <v>115</v>
      </c>
      <c r="B127" s="52">
        <v>1400</v>
      </c>
      <c r="C127" s="52">
        <v>1400</v>
      </c>
      <c r="D127" s="52">
        <v>1400</v>
      </c>
      <c r="E127" s="52">
        <v>1400</v>
      </c>
      <c r="F127" s="52">
        <v>1300</v>
      </c>
      <c r="G127" s="52">
        <v>1300</v>
      </c>
      <c r="H127" s="57">
        <v>1300</v>
      </c>
      <c r="I127" s="51" t="s">
        <v>115</v>
      </c>
      <c r="J127" s="52">
        <v>1300</v>
      </c>
      <c r="K127" s="52">
        <v>1300</v>
      </c>
      <c r="L127" s="52">
        <v>1300</v>
      </c>
      <c r="M127" s="52">
        <v>1300</v>
      </c>
      <c r="N127" s="52">
        <v>1300</v>
      </c>
      <c r="O127" s="58">
        <f t="shared" si="37"/>
        <v>16000</v>
      </c>
    </row>
    <row r="128" spans="1:15" ht="27.75" customHeight="1">
      <c r="A128" s="59" t="s">
        <v>116</v>
      </c>
      <c r="B128" s="52">
        <v>800000</v>
      </c>
      <c r="C128" s="52">
        <v>800000</v>
      </c>
      <c r="D128" s="52">
        <v>800000</v>
      </c>
      <c r="E128" s="52">
        <v>810000</v>
      </c>
      <c r="F128" s="52">
        <v>810000</v>
      </c>
      <c r="G128" s="52">
        <v>810000</v>
      </c>
      <c r="H128" s="57">
        <v>810000</v>
      </c>
      <c r="I128" s="59" t="s">
        <v>116</v>
      </c>
      <c r="J128" s="52">
        <v>810000</v>
      </c>
      <c r="K128" s="52">
        <v>800000</v>
      </c>
      <c r="L128" s="52">
        <v>790000</v>
      </c>
      <c r="M128" s="52">
        <v>790000</v>
      </c>
      <c r="N128" s="52">
        <v>790000</v>
      </c>
      <c r="O128" s="58">
        <f t="shared" si="37"/>
        <v>9620000</v>
      </c>
    </row>
    <row r="129" spans="1:15" ht="27.75" customHeight="1">
      <c r="A129" s="61" t="s">
        <v>117</v>
      </c>
      <c r="B129" s="52">
        <v>18000</v>
      </c>
      <c r="C129" s="52">
        <v>18000</v>
      </c>
      <c r="D129" s="52">
        <v>18500</v>
      </c>
      <c r="E129" s="52">
        <v>18500</v>
      </c>
      <c r="F129" s="52">
        <v>18500</v>
      </c>
      <c r="G129" s="52">
        <v>18500</v>
      </c>
      <c r="H129" s="57">
        <v>18500</v>
      </c>
      <c r="I129" s="61" t="s">
        <v>117</v>
      </c>
      <c r="J129" s="52">
        <v>18500</v>
      </c>
      <c r="K129" s="52">
        <v>18500</v>
      </c>
      <c r="L129" s="52">
        <v>18500</v>
      </c>
      <c r="M129" s="52">
        <v>18500</v>
      </c>
      <c r="N129" s="52">
        <v>18500</v>
      </c>
      <c r="O129" s="58">
        <f t="shared" si="37"/>
        <v>221000</v>
      </c>
    </row>
    <row r="130" spans="1:17" ht="27.75" customHeight="1">
      <c r="A130" s="59" t="s">
        <v>118</v>
      </c>
      <c r="B130" s="101">
        <f aca="true" t="shared" si="38" ref="B130:H130">B131+B135+B136</f>
        <v>155500</v>
      </c>
      <c r="C130" s="101">
        <f t="shared" si="38"/>
        <v>225700</v>
      </c>
      <c r="D130" s="101">
        <f t="shared" si="38"/>
        <v>281400</v>
      </c>
      <c r="E130" s="101">
        <f t="shared" si="38"/>
        <v>301400</v>
      </c>
      <c r="F130" s="101">
        <f t="shared" si="38"/>
        <v>255900</v>
      </c>
      <c r="G130" s="101">
        <f t="shared" si="38"/>
        <v>200800</v>
      </c>
      <c r="H130" s="60">
        <f t="shared" si="38"/>
        <v>163300</v>
      </c>
      <c r="I130" s="59" t="s">
        <v>118</v>
      </c>
      <c r="J130" s="101">
        <f>J131+J135+J136</f>
        <v>125700</v>
      </c>
      <c r="K130" s="101">
        <f>K131+K135+K136</f>
        <v>117800</v>
      </c>
      <c r="L130" s="101">
        <f>L131+L135+L136</f>
        <v>115100</v>
      </c>
      <c r="M130" s="101">
        <f>M131+M135+M136</f>
        <v>104600</v>
      </c>
      <c r="N130" s="101">
        <f>N131+N135+N136</f>
        <v>94100</v>
      </c>
      <c r="O130" s="58">
        <f t="shared" si="37"/>
        <v>2141300</v>
      </c>
      <c r="P130" s="37"/>
      <c r="Q130" s="102"/>
    </row>
    <row r="131" spans="1:17" ht="27.75" customHeight="1">
      <c r="A131" s="160" t="s">
        <v>61</v>
      </c>
      <c r="B131" s="161">
        <f>SUM(B132:B134)</f>
        <v>75300</v>
      </c>
      <c r="C131" s="161">
        <f aca="true" t="shared" si="39" ref="C131:H131">SUM(C132:C134)</f>
        <v>145500</v>
      </c>
      <c r="D131" s="161">
        <f t="shared" si="39"/>
        <v>201200</v>
      </c>
      <c r="E131" s="161">
        <f t="shared" si="39"/>
        <v>221200</v>
      </c>
      <c r="F131" s="161">
        <f t="shared" si="39"/>
        <v>175800</v>
      </c>
      <c r="G131" s="161">
        <f t="shared" si="39"/>
        <v>120800</v>
      </c>
      <c r="H131" s="162">
        <f t="shared" si="39"/>
        <v>83300</v>
      </c>
      <c r="I131" s="160" t="s">
        <v>61</v>
      </c>
      <c r="J131" s="161">
        <f>SUM(J132:J134)</f>
        <v>45300</v>
      </c>
      <c r="K131" s="161">
        <f>SUM(K132:K134)</f>
        <v>37300</v>
      </c>
      <c r="L131" s="161">
        <f>SUM(L132:L134)</f>
        <v>35100</v>
      </c>
      <c r="M131" s="161">
        <f>SUM(M132:M134)</f>
        <v>25100</v>
      </c>
      <c r="N131" s="161">
        <f>SUM(N132:N134)</f>
        <v>14600</v>
      </c>
      <c r="O131" s="77">
        <f t="shared" si="37"/>
        <v>1180500</v>
      </c>
      <c r="P131" s="37"/>
      <c r="Q131" s="102"/>
    </row>
    <row r="132" spans="1:17" ht="27.75" customHeight="1">
      <c r="A132" s="163" t="s">
        <v>62</v>
      </c>
      <c r="B132" s="75">
        <v>60000</v>
      </c>
      <c r="C132" s="75">
        <v>120000</v>
      </c>
      <c r="D132" s="75">
        <v>170000</v>
      </c>
      <c r="E132" s="75">
        <v>190000</v>
      </c>
      <c r="F132" s="75">
        <v>150000</v>
      </c>
      <c r="G132" s="105">
        <v>100000</v>
      </c>
      <c r="H132" s="76">
        <v>68000</v>
      </c>
      <c r="I132" s="163" t="s">
        <v>62</v>
      </c>
      <c r="J132" s="75">
        <v>30000</v>
      </c>
      <c r="K132" s="75">
        <v>30000</v>
      </c>
      <c r="L132" s="75">
        <v>30000</v>
      </c>
      <c r="M132" s="75">
        <v>20000</v>
      </c>
      <c r="N132" s="75">
        <v>9500</v>
      </c>
      <c r="O132" s="77">
        <f t="shared" si="37"/>
        <v>977500</v>
      </c>
      <c r="P132" s="37"/>
      <c r="Q132" s="102"/>
    </row>
    <row r="133" spans="1:17" ht="27.75" customHeight="1">
      <c r="A133" s="164" t="s">
        <v>63</v>
      </c>
      <c r="B133" s="75">
        <v>15000</v>
      </c>
      <c r="C133" s="75">
        <v>25000</v>
      </c>
      <c r="D133" s="75">
        <v>30000</v>
      </c>
      <c r="E133" s="75">
        <v>30000</v>
      </c>
      <c r="F133" s="75">
        <v>25000</v>
      </c>
      <c r="G133" s="75">
        <v>20000</v>
      </c>
      <c r="H133" s="76">
        <v>15000</v>
      </c>
      <c r="I133" s="164" t="s">
        <v>63</v>
      </c>
      <c r="J133" s="75">
        <v>15000</v>
      </c>
      <c r="K133" s="75">
        <v>7000</v>
      </c>
      <c r="L133" s="75">
        <v>5000</v>
      </c>
      <c r="M133" s="75">
        <v>5000</v>
      </c>
      <c r="N133" s="75">
        <v>5000</v>
      </c>
      <c r="O133" s="77">
        <f t="shared" si="37"/>
        <v>197000</v>
      </c>
      <c r="P133" s="37"/>
      <c r="Q133" s="102"/>
    </row>
    <row r="134" spans="1:17" ht="27.75" customHeight="1">
      <c r="A134" s="163" t="s">
        <v>64</v>
      </c>
      <c r="B134" s="75">
        <v>300</v>
      </c>
      <c r="C134" s="75">
        <v>500</v>
      </c>
      <c r="D134" s="75">
        <v>1200</v>
      </c>
      <c r="E134" s="75">
        <v>1200</v>
      </c>
      <c r="F134" s="75">
        <v>800</v>
      </c>
      <c r="G134" s="75">
        <v>800</v>
      </c>
      <c r="H134" s="76">
        <v>300</v>
      </c>
      <c r="I134" s="163" t="s">
        <v>64</v>
      </c>
      <c r="J134" s="75">
        <v>300</v>
      </c>
      <c r="K134" s="75">
        <v>300</v>
      </c>
      <c r="L134" s="75">
        <v>100</v>
      </c>
      <c r="M134" s="75">
        <v>100</v>
      </c>
      <c r="N134" s="75">
        <v>100</v>
      </c>
      <c r="O134" s="77">
        <f t="shared" si="37"/>
        <v>6000</v>
      </c>
      <c r="P134" s="37"/>
      <c r="Q134" s="102"/>
    </row>
    <row r="135" spans="1:17" ht="27.75" customHeight="1">
      <c r="A135" s="70" t="s">
        <v>65</v>
      </c>
      <c r="B135" s="161">
        <v>68700</v>
      </c>
      <c r="C135" s="161">
        <v>68700</v>
      </c>
      <c r="D135" s="161">
        <v>68700</v>
      </c>
      <c r="E135" s="161">
        <v>68700</v>
      </c>
      <c r="F135" s="161">
        <v>68600</v>
      </c>
      <c r="G135" s="161">
        <v>68500</v>
      </c>
      <c r="H135" s="162">
        <v>68500</v>
      </c>
      <c r="I135" s="70" t="s">
        <v>65</v>
      </c>
      <c r="J135" s="161">
        <v>68500</v>
      </c>
      <c r="K135" s="161">
        <v>68500</v>
      </c>
      <c r="L135" s="161">
        <v>68500</v>
      </c>
      <c r="M135" s="161">
        <v>67500</v>
      </c>
      <c r="N135" s="161">
        <v>67500</v>
      </c>
      <c r="O135" s="77">
        <f t="shared" si="37"/>
        <v>820900</v>
      </c>
      <c r="P135" s="37"/>
      <c r="Q135" s="102"/>
    </row>
    <row r="136" spans="1:17" ht="27.75" customHeight="1" thickBot="1">
      <c r="A136" s="70" t="s">
        <v>66</v>
      </c>
      <c r="B136" s="161">
        <v>11500</v>
      </c>
      <c r="C136" s="161">
        <v>11500</v>
      </c>
      <c r="D136" s="161">
        <v>11500</v>
      </c>
      <c r="E136" s="161">
        <v>11500</v>
      </c>
      <c r="F136" s="161">
        <v>11500</v>
      </c>
      <c r="G136" s="161">
        <v>11500</v>
      </c>
      <c r="H136" s="165">
        <v>11500</v>
      </c>
      <c r="I136" s="70" t="s">
        <v>66</v>
      </c>
      <c r="J136" s="161">
        <v>11900</v>
      </c>
      <c r="K136" s="161">
        <v>12000</v>
      </c>
      <c r="L136" s="161">
        <v>11500</v>
      </c>
      <c r="M136" s="161">
        <v>12000</v>
      </c>
      <c r="N136" s="161">
        <v>12000</v>
      </c>
      <c r="O136" s="77">
        <f t="shared" si="37"/>
        <v>139900</v>
      </c>
      <c r="P136" s="37"/>
      <c r="Q136" s="102"/>
    </row>
    <row r="137" spans="1:15" ht="27.75" customHeight="1" thickBot="1">
      <c r="A137" s="81" t="s">
        <v>28</v>
      </c>
      <c r="B137" s="166">
        <f>SUM(B122:B130)</f>
        <v>1956129900</v>
      </c>
      <c r="C137" s="166">
        <f aca="true" t="shared" si="40" ref="C137:H137">SUM(C122:C130)</f>
        <v>1956200100</v>
      </c>
      <c r="D137" s="166">
        <f t="shared" si="40"/>
        <v>1985256300</v>
      </c>
      <c r="E137" s="166">
        <f t="shared" si="40"/>
        <v>1992446300</v>
      </c>
      <c r="F137" s="166">
        <f t="shared" si="40"/>
        <v>1992401200</v>
      </c>
      <c r="G137" s="166">
        <f t="shared" si="40"/>
        <v>1992346100</v>
      </c>
      <c r="H137" s="167">
        <f t="shared" si="40"/>
        <v>1982308600</v>
      </c>
      <c r="I137" s="81" t="s">
        <v>28</v>
      </c>
      <c r="J137" s="166">
        <f>SUM(J122:J130)</f>
        <v>1984755000</v>
      </c>
      <c r="K137" s="166">
        <f>SUM(K122:K130)</f>
        <v>1987254100</v>
      </c>
      <c r="L137" s="166">
        <f>SUM(L122:L130)</f>
        <v>1977241400</v>
      </c>
      <c r="M137" s="166">
        <f>SUM(M122:M130)</f>
        <v>1980230400</v>
      </c>
      <c r="N137" s="166">
        <f>SUM(N122:N130)</f>
        <v>1981586900</v>
      </c>
      <c r="O137" s="168">
        <f>SUM(J137:N137,B137:H137)</f>
        <v>23768156300</v>
      </c>
    </row>
    <row r="138" spans="1:15" ht="30" customHeight="1">
      <c r="A138" s="29" t="s">
        <v>119</v>
      </c>
      <c r="B138" s="29"/>
      <c r="C138" s="29"/>
      <c r="D138" s="29"/>
      <c r="E138" s="20"/>
      <c r="F138" s="20"/>
      <c r="G138" s="20"/>
      <c r="H138" s="20"/>
      <c r="I138" s="29" t="s">
        <v>120</v>
      </c>
      <c r="J138" s="30"/>
      <c r="K138" s="30"/>
      <c r="L138" s="30"/>
      <c r="M138" s="30"/>
      <c r="N138" s="30"/>
      <c r="O138" s="30"/>
    </row>
    <row r="139" spans="1:15" ht="30" customHeight="1">
      <c r="A139" s="32" t="s">
        <v>31</v>
      </c>
      <c r="B139" s="32"/>
      <c r="C139" s="32"/>
      <c r="D139" s="32"/>
      <c r="E139" s="33"/>
      <c r="F139" s="33"/>
      <c r="G139" s="33"/>
      <c r="H139" s="33"/>
      <c r="I139" s="32" t="s">
        <v>31</v>
      </c>
      <c r="J139" s="30"/>
      <c r="K139" s="30"/>
      <c r="L139" s="30"/>
      <c r="M139" s="30"/>
      <c r="N139" s="30"/>
      <c r="O139" s="34"/>
    </row>
    <row r="140" spans="1:15" ht="30" customHeight="1">
      <c r="A140" s="142" t="s">
        <v>121</v>
      </c>
      <c r="B140" s="142"/>
      <c r="C140" s="142"/>
      <c r="D140" s="142"/>
      <c r="E140" s="142"/>
      <c r="F140" s="142"/>
      <c r="G140" s="142"/>
      <c r="H140" s="142"/>
      <c r="I140" s="142" t="s">
        <v>121</v>
      </c>
      <c r="J140" s="142"/>
      <c r="K140" s="142"/>
      <c r="L140" s="142"/>
      <c r="M140" s="142"/>
      <c r="N140" s="142"/>
      <c r="O140" s="142"/>
    </row>
    <row r="141" spans="1:15" ht="30" customHeight="1" thickBot="1">
      <c r="A141" s="143"/>
      <c r="B141" s="144"/>
      <c r="C141" s="144"/>
      <c r="D141" s="145" t="s">
        <v>14</v>
      </c>
      <c r="E141" s="144"/>
      <c r="F141" s="144"/>
      <c r="G141" s="144"/>
      <c r="H141" s="146" t="s">
        <v>32</v>
      </c>
      <c r="I141" s="143"/>
      <c r="J141" s="144"/>
      <c r="K141" s="144"/>
      <c r="L141" s="145" t="s">
        <v>14</v>
      </c>
      <c r="M141" s="145" t="s">
        <v>14</v>
      </c>
      <c r="N141" s="144"/>
      <c r="O141" s="146" t="s">
        <v>32</v>
      </c>
    </row>
    <row r="142" spans="1:15" ht="30" customHeight="1">
      <c r="A142" s="203" t="s">
        <v>33</v>
      </c>
      <c r="B142" s="147" t="s">
        <v>34</v>
      </c>
      <c r="C142" s="148" t="s">
        <v>35</v>
      </c>
      <c r="D142" s="148" t="s">
        <v>36</v>
      </c>
      <c r="E142" s="148" t="s">
        <v>37</v>
      </c>
      <c r="F142" s="148" t="s">
        <v>38</v>
      </c>
      <c r="G142" s="169" t="s">
        <v>108</v>
      </c>
      <c r="H142" s="149" t="s">
        <v>40</v>
      </c>
      <c r="I142" s="205" t="s">
        <v>33</v>
      </c>
      <c r="J142" s="147" t="s">
        <v>41</v>
      </c>
      <c r="K142" s="148" t="s">
        <v>109</v>
      </c>
      <c r="L142" s="148" t="s">
        <v>43</v>
      </c>
      <c r="M142" s="148" t="s">
        <v>44</v>
      </c>
      <c r="N142" s="150" t="s">
        <v>45</v>
      </c>
      <c r="O142" s="150" t="s">
        <v>28</v>
      </c>
    </row>
    <row r="143" spans="1:15" ht="30" customHeight="1" thickBot="1">
      <c r="A143" s="204"/>
      <c r="B143" s="151" t="s">
        <v>14</v>
      </c>
      <c r="C143" s="152"/>
      <c r="D143" s="152"/>
      <c r="E143" s="152"/>
      <c r="F143" s="152"/>
      <c r="G143" s="170"/>
      <c r="H143" s="153"/>
      <c r="I143" s="206"/>
      <c r="J143" s="154"/>
      <c r="K143" s="152"/>
      <c r="L143" s="152"/>
      <c r="M143" s="152"/>
      <c r="N143" s="155"/>
      <c r="O143" s="155"/>
    </row>
    <row r="144" spans="1:15" ht="30" customHeight="1">
      <c r="A144" s="59" t="s">
        <v>110</v>
      </c>
      <c r="B144" s="171">
        <v>960000</v>
      </c>
      <c r="C144" s="172">
        <v>960000</v>
      </c>
      <c r="D144" s="137">
        <v>960000</v>
      </c>
      <c r="E144" s="137">
        <v>784000</v>
      </c>
      <c r="F144" s="137">
        <v>784000</v>
      </c>
      <c r="G144" s="173">
        <v>784000</v>
      </c>
      <c r="H144" s="53">
        <v>784000</v>
      </c>
      <c r="I144" s="59" t="s">
        <v>110</v>
      </c>
      <c r="J144" s="137">
        <v>780000</v>
      </c>
      <c r="K144" s="137">
        <v>784000</v>
      </c>
      <c r="L144" s="137">
        <v>796000</v>
      </c>
      <c r="M144" s="137">
        <v>720000</v>
      </c>
      <c r="N144" s="137">
        <v>720000</v>
      </c>
      <c r="O144" s="58">
        <f aca="true" t="shared" si="41" ref="O144:O156">SUM(J144:N144,B144:H144)</f>
        <v>9816000</v>
      </c>
    </row>
    <row r="145" spans="1:15" ht="30" customHeight="1">
      <c r="A145" s="59" t="s">
        <v>111</v>
      </c>
      <c r="B145" s="52">
        <v>651150000</v>
      </c>
      <c r="C145" s="52">
        <v>710926000</v>
      </c>
      <c r="D145" s="52">
        <v>931686000</v>
      </c>
      <c r="E145" s="52">
        <v>541038000</v>
      </c>
      <c r="F145" s="52">
        <v>700836500</v>
      </c>
      <c r="G145" s="174">
        <v>970008500</v>
      </c>
      <c r="H145" s="57">
        <v>646711000</v>
      </c>
      <c r="I145" s="59" t="s">
        <v>111</v>
      </c>
      <c r="J145" s="52">
        <v>671057000</v>
      </c>
      <c r="K145" s="52">
        <v>658578000</v>
      </c>
      <c r="L145" s="52">
        <v>682053000</v>
      </c>
      <c r="M145" s="52">
        <v>578122000</v>
      </c>
      <c r="N145" s="52">
        <v>581122000</v>
      </c>
      <c r="O145" s="58">
        <f t="shared" si="41"/>
        <v>8323288000</v>
      </c>
    </row>
    <row r="146" spans="1:15" ht="30" customHeight="1">
      <c r="A146" s="59" t="s">
        <v>112</v>
      </c>
      <c r="B146" s="52">
        <v>759000</v>
      </c>
      <c r="C146" s="52">
        <v>749000</v>
      </c>
      <c r="D146" s="52">
        <v>784500</v>
      </c>
      <c r="E146" s="52">
        <v>795200</v>
      </c>
      <c r="F146" s="52">
        <v>731000</v>
      </c>
      <c r="G146" s="174">
        <v>735000</v>
      </c>
      <c r="H146" s="57">
        <v>681400</v>
      </c>
      <c r="I146" s="59" t="s">
        <v>112</v>
      </c>
      <c r="J146" s="52">
        <v>680400</v>
      </c>
      <c r="K146" s="52">
        <v>705200</v>
      </c>
      <c r="L146" s="52">
        <v>755100</v>
      </c>
      <c r="M146" s="52">
        <v>710200</v>
      </c>
      <c r="N146" s="52">
        <v>771000</v>
      </c>
      <c r="O146" s="58">
        <f t="shared" si="41"/>
        <v>8857000</v>
      </c>
    </row>
    <row r="147" spans="1:15" ht="30" customHeight="1">
      <c r="A147" s="61" t="s">
        <v>122</v>
      </c>
      <c r="B147" s="52">
        <v>195600000</v>
      </c>
      <c r="C147" s="52">
        <v>220880000</v>
      </c>
      <c r="D147" s="52">
        <v>247384000</v>
      </c>
      <c r="E147" s="52">
        <v>259188000</v>
      </c>
      <c r="F147" s="52">
        <v>249293000</v>
      </c>
      <c r="G147" s="174">
        <v>253199000</v>
      </c>
      <c r="H147" s="57">
        <v>253288000</v>
      </c>
      <c r="I147" s="61" t="s">
        <v>122</v>
      </c>
      <c r="J147" s="52">
        <v>253198000</v>
      </c>
      <c r="K147" s="52">
        <v>243436000</v>
      </c>
      <c r="L147" s="52">
        <v>253199000</v>
      </c>
      <c r="M147" s="52">
        <v>253153000</v>
      </c>
      <c r="N147" s="52">
        <v>248153000</v>
      </c>
      <c r="O147" s="58">
        <f t="shared" si="41"/>
        <v>2929971000</v>
      </c>
    </row>
    <row r="148" spans="1:15" ht="30" customHeight="1">
      <c r="A148" s="59" t="s">
        <v>123</v>
      </c>
      <c r="B148" s="52">
        <v>20000</v>
      </c>
      <c r="C148" s="52">
        <v>20000</v>
      </c>
      <c r="D148" s="52">
        <v>21000</v>
      </c>
      <c r="E148" s="52">
        <v>21000</v>
      </c>
      <c r="F148" s="52">
        <v>21000</v>
      </c>
      <c r="G148" s="52">
        <v>21000</v>
      </c>
      <c r="H148" s="57">
        <v>21000</v>
      </c>
      <c r="I148" s="59" t="s">
        <v>123</v>
      </c>
      <c r="J148" s="52">
        <v>20000</v>
      </c>
      <c r="K148" s="52">
        <v>20000</v>
      </c>
      <c r="L148" s="52">
        <v>21000</v>
      </c>
      <c r="M148" s="52">
        <v>20000</v>
      </c>
      <c r="N148" s="52">
        <v>21000</v>
      </c>
      <c r="O148" s="58">
        <f t="shared" si="41"/>
        <v>247000</v>
      </c>
    </row>
    <row r="149" spans="1:15" ht="30" customHeight="1">
      <c r="A149" s="59" t="s">
        <v>124</v>
      </c>
      <c r="B149" s="52">
        <v>353000</v>
      </c>
      <c r="C149" s="52">
        <v>378000</v>
      </c>
      <c r="D149" s="52">
        <v>390000</v>
      </c>
      <c r="E149" s="52">
        <v>355000</v>
      </c>
      <c r="F149" s="52">
        <v>350000</v>
      </c>
      <c r="G149" s="174">
        <v>350000</v>
      </c>
      <c r="H149" s="57">
        <v>351000</v>
      </c>
      <c r="I149" s="59" t="s">
        <v>124</v>
      </c>
      <c r="J149" s="52">
        <v>356000</v>
      </c>
      <c r="K149" s="52">
        <v>356000</v>
      </c>
      <c r="L149" s="52">
        <v>352000</v>
      </c>
      <c r="M149" s="52">
        <v>353000</v>
      </c>
      <c r="N149" s="52">
        <v>353000</v>
      </c>
      <c r="O149" s="58">
        <f t="shared" si="41"/>
        <v>4297000</v>
      </c>
    </row>
    <row r="150" spans="1:17" ht="30" customHeight="1">
      <c r="A150" s="59" t="s">
        <v>125</v>
      </c>
      <c r="B150" s="101">
        <f aca="true" t="shared" si="42" ref="B150:H150">B151+B155+B156</f>
        <v>151400</v>
      </c>
      <c r="C150" s="101">
        <f t="shared" si="42"/>
        <v>172600</v>
      </c>
      <c r="D150" s="101">
        <f t="shared" si="42"/>
        <v>227400</v>
      </c>
      <c r="E150" s="101">
        <f t="shared" si="42"/>
        <v>164100</v>
      </c>
      <c r="F150" s="101">
        <f t="shared" si="42"/>
        <v>104500</v>
      </c>
      <c r="G150" s="101">
        <f t="shared" si="42"/>
        <v>85100</v>
      </c>
      <c r="H150" s="60">
        <f t="shared" si="42"/>
        <v>60100</v>
      </c>
      <c r="I150" s="59" t="s">
        <v>125</v>
      </c>
      <c r="J150" s="101">
        <f>J151+J155+J156</f>
        <v>58800</v>
      </c>
      <c r="K150" s="101">
        <f>K151+K155+K156</f>
        <v>57800</v>
      </c>
      <c r="L150" s="101">
        <f>L151+L155+L156</f>
        <v>56300</v>
      </c>
      <c r="M150" s="101">
        <f>M151+M155+M156</f>
        <v>48900</v>
      </c>
      <c r="N150" s="101">
        <f>N151+N155+N156</f>
        <v>47900</v>
      </c>
      <c r="O150" s="58">
        <f t="shared" si="41"/>
        <v>1234900</v>
      </c>
      <c r="P150" s="37"/>
      <c r="Q150" s="102"/>
    </row>
    <row r="151" spans="1:17" ht="30" customHeight="1">
      <c r="A151" s="160" t="s">
        <v>61</v>
      </c>
      <c r="B151" s="161">
        <f>SUM(B152:B154)</f>
        <v>106900</v>
      </c>
      <c r="C151" s="161">
        <f aca="true" t="shared" si="43" ref="C151:H151">SUM(C152:C154)</f>
        <v>125200</v>
      </c>
      <c r="D151" s="161">
        <f t="shared" si="43"/>
        <v>185200</v>
      </c>
      <c r="E151" s="161">
        <f t="shared" si="43"/>
        <v>130600</v>
      </c>
      <c r="F151" s="161">
        <f t="shared" si="43"/>
        <v>75100</v>
      </c>
      <c r="G151" s="175">
        <f t="shared" si="43"/>
        <v>57700</v>
      </c>
      <c r="H151" s="162">
        <f t="shared" si="43"/>
        <v>23600</v>
      </c>
      <c r="I151" s="160" t="s">
        <v>61</v>
      </c>
      <c r="J151" s="161">
        <f>SUM(J152:J154)</f>
        <v>24200</v>
      </c>
      <c r="K151" s="161">
        <f>SUM(K152:K154)</f>
        <v>24500</v>
      </c>
      <c r="L151" s="161">
        <f>SUM(L152:L154)</f>
        <v>22500</v>
      </c>
      <c r="M151" s="161">
        <f>SUM(M152:M154)</f>
        <v>22500</v>
      </c>
      <c r="N151" s="161">
        <f>SUM(N152:N154)</f>
        <v>24200</v>
      </c>
      <c r="O151" s="77">
        <f t="shared" si="41"/>
        <v>822200</v>
      </c>
      <c r="P151" s="37"/>
      <c r="Q151" s="102"/>
    </row>
    <row r="152" spans="1:17" ht="30" customHeight="1">
      <c r="A152" s="163" t="s">
        <v>62</v>
      </c>
      <c r="B152" s="75">
        <v>90800</v>
      </c>
      <c r="C152" s="75">
        <v>106200</v>
      </c>
      <c r="D152" s="75">
        <v>101500</v>
      </c>
      <c r="E152" s="75">
        <v>124600</v>
      </c>
      <c r="F152" s="75">
        <v>71500</v>
      </c>
      <c r="G152" s="105">
        <v>52500</v>
      </c>
      <c r="H152" s="76">
        <v>21500</v>
      </c>
      <c r="I152" s="163" t="s">
        <v>62</v>
      </c>
      <c r="J152" s="75">
        <v>22000</v>
      </c>
      <c r="K152" s="75">
        <v>22500</v>
      </c>
      <c r="L152" s="75">
        <v>20500</v>
      </c>
      <c r="M152" s="75">
        <v>20300</v>
      </c>
      <c r="N152" s="75">
        <v>21000</v>
      </c>
      <c r="O152" s="77">
        <f t="shared" si="41"/>
        <v>674900</v>
      </c>
      <c r="P152" s="37"/>
      <c r="Q152" s="102"/>
    </row>
    <row r="153" spans="1:17" ht="30" customHeight="1">
      <c r="A153" s="164" t="s">
        <v>63</v>
      </c>
      <c r="B153" s="75">
        <v>15800</v>
      </c>
      <c r="C153" s="75">
        <v>18000</v>
      </c>
      <c r="D153" s="75">
        <v>82100</v>
      </c>
      <c r="E153" s="75">
        <v>5400</v>
      </c>
      <c r="F153" s="75">
        <v>3400</v>
      </c>
      <c r="G153" s="105">
        <v>5000</v>
      </c>
      <c r="H153" s="76">
        <v>2000</v>
      </c>
      <c r="I153" s="164" t="s">
        <v>63</v>
      </c>
      <c r="J153" s="75">
        <v>2200</v>
      </c>
      <c r="K153" s="75">
        <v>2000</v>
      </c>
      <c r="L153" s="75">
        <v>2000</v>
      </c>
      <c r="M153" s="75">
        <v>2200</v>
      </c>
      <c r="N153" s="75">
        <v>3200</v>
      </c>
      <c r="O153" s="77">
        <f t="shared" si="41"/>
        <v>143300</v>
      </c>
      <c r="P153" s="37"/>
      <c r="Q153" s="102"/>
    </row>
    <row r="154" spans="1:17" ht="30" customHeight="1">
      <c r="A154" s="163" t="s">
        <v>64</v>
      </c>
      <c r="B154" s="75">
        <v>300</v>
      </c>
      <c r="C154" s="75">
        <v>1000</v>
      </c>
      <c r="D154" s="75">
        <v>1600</v>
      </c>
      <c r="E154" s="75">
        <v>600</v>
      </c>
      <c r="F154" s="75">
        <v>200</v>
      </c>
      <c r="G154" s="105">
        <v>200</v>
      </c>
      <c r="H154" s="76">
        <v>100</v>
      </c>
      <c r="I154" s="163" t="s">
        <v>64</v>
      </c>
      <c r="J154" s="75">
        <v>0</v>
      </c>
      <c r="K154" s="75">
        <v>0</v>
      </c>
      <c r="L154" s="75">
        <v>0</v>
      </c>
      <c r="M154" s="75">
        <v>0</v>
      </c>
      <c r="N154" s="75">
        <v>0</v>
      </c>
      <c r="O154" s="77">
        <f t="shared" si="41"/>
        <v>4000</v>
      </c>
      <c r="P154" s="37"/>
      <c r="Q154" s="102"/>
    </row>
    <row r="155" spans="1:17" ht="30" customHeight="1">
      <c r="A155" s="70" t="s">
        <v>65</v>
      </c>
      <c r="B155" s="161">
        <v>35000</v>
      </c>
      <c r="C155" s="161">
        <v>38200</v>
      </c>
      <c r="D155" s="161">
        <v>34000</v>
      </c>
      <c r="E155" s="161">
        <v>25000</v>
      </c>
      <c r="F155" s="161">
        <v>22200</v>
      </c>
      <c r="G155" s="175">
        <v>18800</v>
      </c>
      <c r="H155" s="162">
        <v>28000</v>
      </c>
      <c r="I155" s="70" t="s">
        <v>65</v>
      </c>
      <c r="J155" s="161">
        <v>26400</v>
      </c>
      <c r="K155" s="161">
        <v>24500</v>
      </c>
      <c r="L155" s="161">
        <v>26000</v>
      </c>
      <c r="M155" s="161">
        <v>19500</v>
      </c>
      <c r="N155" s="161">
        <v>16500</v>
      </c>
      <c r="O155" s="73">
        <f t="shared" si="41"/>
        <v>314100</v>
      </c>
      <c r="P155" s="37"/>
      <c r="Q155" s="102"/>
    </row>
    <row r="156" spans="1:17" ht="30" customHeight="1" thickBot="1">
      <c r="A156" s="70" t="s">
        <v>66</v>
      </c>
      <c r="B156" s="161">
        <v>9500</v>
      </c>
      <c r="C156" s="161">
        <v>9200</v>
      </c>
      <c r="D156" s="161">
        <v>8200</v>
      </c>
      <c r="E156" s="161">
        <v>8500</v>
      </c>
      <c r="F156" s="161">
        <v>7200</v>
      </c>
      <c r="G156" s="176">
        <v>8600</v>
      </c>
      <c r="H156" s="165">
        <v>8500</v>
      </c>
      <c r="I156" s="70" t="s">
        <v>66</v>
      </c>
      <c r="J156" s="161">
        <v>8200</v>
      </c>
      <c r="K156" s="161">
        <v>8800</v>
      </c>
      <c r="L156" s="161">
        <v>7800</v>
      </c>
      <c r="M156" s="161">
        <v>6900</v>
      </c>
      <c r="N156" s="161">
        <v>7200</v>
      </c>
      <c r="O156" s="80">
        <f t="shared" si="41"/>
        <v>98600</v>
      </c>
      <c r="P156" s="37"/>
      <c r="Q156" s="102"/>
    </row>
    <row r="157" spans="1:15" ht="30" customHeight="1" thickBot="1">
      <c r="A157" s="81" t="s">
        <v>28</v>
      </c>
      <c r="B157" s="166">
        <f>SUM(B144:B150)</f>
        <v>848993400</v>
      </c>
      <c r="C157" s="166">
        <f aca="true" t="shared" si="44" ref="C157:H157">SUM(C144:C150)</f>
        <v>934085600</v>
      </c>
      <c r="D157" s="166">
        <f t="shared" si="44"/>
        <v>1181452900</v>
      </c>
      <c r="E157" s="166">
        <f t="shared" si="44"/>
        <v>802345300</v>
      </c>
      <c r="F157" s="166">
        <f t="shared" si="44"/>
        <v>952120000</v>
      </c>
      <c r="G157" s="177">
        <f t="shared" si="44"/>
        <v>1225182600</v>
      </c>
      <c r="H157" s="167">
        <f t="shared" si="44"/>
        <v>901896500</v>
      </c>
      <c r="I157" s="81" t="s">
        <v>28</v>
      </c>
      <c r="J157" s="166">
        <f>SUM(J144:J150)</f>
        <v>926150200</v>
      </c>
      <c r="K157" s="166">
        <f>SUM(K144:K150)</f>
        <v>903937000</v>
      </c>
      <c r="L157" s="166">
        <f>SUM(L144:L150)</f>
        <v>937232400</v>
      </c>
      <c r="M157" s="166">
        <f>SUM(M144:M150)</f>
        <v>833127100</v>
      </c>
      <c r="N157" s="166">
        <f>SUM(N144:N150)</f>
        <v>831187900</v>
      </c>
      <c r="O157" s="168">
        <f>SUM(J157:N157,B157:H157)</f>
        <v>11277710900</v>
      </c>
    </row>
    <row r="158" spans="1:15" ht="33.75" customHeight="1">
      <c r="A158" s="178" t="s">
        <v>126</v>
      </c>
      <c r="B158" s="178"/>
      <c r="C158" s="178"/>
      <c r="D158" s="178"/>
      <c r="E158" s="178"/>
      <c r="F158" s="178"/>
      <c r="G158" s="178"/>
      <c r="H158" s="178"/>
      <c r="I158" s="178" t="s">
        <v>127</v>
      </c>
      <c r="J158" s="178"/>
      <c r="K158" s="178"/>
      <c r="L158" s="178"/>
      <c r="M158" s="178"/>
      <c r="N158" s="178"/>
      <c r="O158" s="178"/>
    </row>
    <row r="159" spans="1:15" ht="33.75" customHeight="1">
      <c r="A159" s="32" t="s">
        <v>31</v>
      </c>
      <c r="B159" s="32"/>
      <c r="C159" s="32"/>
      <c r="D159" s="32"/>
      <c r="E159" s="33"/>
      <c r="F159" s="33"/>
      <c r="G159" s="33"/>
      <c r="H159" s="33"/>
      <c r="I159" s="32" t="s">
        <v>31</v>
      </c>
      <c r="J159" s="30"/>
      <c r="K159" s="30"/>
      <c r="L159" s="30"/>
      <c r="M159" s="30"/>
      <c r="N159" s="30"/>
      <c r="O159" s="34"/>
    </row>
    <row r="160" spans="1:15" ht="33.75" customHeight="1">
      <c r="A160" s="32" t="s">
        <v>128</v>
      </c>
      <c r="B160" s="32"/>
      <c r="C160" s="32"/>
      <c r="D160" s="32"/>
      <c r="E160" s="32"/>
      <c r="F160" s="32"/>
      <c r="G160" s="32"/>
      <c r="H160" s="32"/>
      <c r="I160" s="32" t="s">
        <v>128</v>
      </c>
      <c r="J160" s="30"/>
      <c r="K160" s="30"/>
      <c r="L160" s="30"/>
      <c r="M160" s="30"/>
      <c r="N160" s="30"/>
      <c r="O160" s="34"/>
    </row>
    <row r="161" spans="1:15" ht="33.75" customHeight="1" thickBot="1">
      <c r="A161" s="85"/>
      <c r="B161" s="37"/>
      <c r="C161" s="37"/>
      <c r="D161" s="37"/>
      <c r="E161" s="86" t="s">
        <v>14</v>
      </c>
      <c r="F161" s="36"/>
      <c r="G161" s="36"/>
      <c r="H161" s="87" t="s">
        <v>70</v>
      </c>
      <c r="I161" s="85"/>
      <c r="J161" s="37"/>
      <c r="K161" s="37"/>
      <c r="L161" s="86" t="s">
        <v>14</v>
      </c>
      <c r="M161" s="86" t="s">
        <v>14</v>
      </c>
      <c r="N161" s="37"/>
      <c r="O161" s="38" t="s">
        <v>32</v>
      </c>
    </row>
    <row r="162" spans="1:15" ht="33.75" customHeight="1">
      <c r="A162" s="203" t="s">
        <v>33</v>
      </c>
      <c r="B162" s="40" t="s">
        <v>34</v>
      </c>
      <c r="C162" s="40" t="s">
        <v>35</v>
      </c>
      <c r="D162" s="40" t="s">
        <v>36</v>
      </c>
      <c r="E162" s="40" t="s">
        <v>37</v>
      </c>
      <c r="F162" s="40" t="s">
        <v>38</v>
      </c>
      <c r="G162" s="40" t="s">
        <v>39</v>
      </c>
      <c r="H162" s="41" t="s">
        <v>40</v>
      </c>
      <c r="I162" s="203" t="s">
        <v>129</v>
      </c>
      <c r="J162" s="116" t="s">
        <v>41</v>
      </c>
      <c r="K162" s="40" t="s">
        <v>42</v>
      </c>
      <c r="L162" s="40" t="s">
        <v>43</v>
      </c>
      <c r="M162" s="40" t="s">
        <v>44</v>
      </c>
      <c r="N162" s="179" t="s">
        <v>45</v>
      </c>
      <c r="O162" s="44" t="s">
        <v>28</v>
      </c>
    </row>
    <row r="163" spans="1:15" ht="33.75" customHeight="1" thickBot="1">
      <c r="A163" s="204"/>
      <c r="B163" s="45" t="s">
        <v>14</v>
      </c>
      <c r="C163" s="46"/>
      <c r="D163" s="46"/>
      <c r="E163" s="46"/>
      <c r="F163" s="46"/>
      <c r="G163" s="46"/>
      <c r="H163" s="47"/>
      <c r="I163" s="204"/>
      <c r="J163" s="118"/>
      <c r="K163" s="46"/>
      <c r="L163" s="46"/>
      <c r="M163" s="46"/>
      <c r="N163" s="180"/>
      <c r="O163" s="50"/>
    </row>
    <row r="164" spans="1:15" ht="33.75" customHeight="1">
      <c r="A164" s="90" t="s">
        <v>46</v>
      </c>
      <c r="B164" s="181">
        <v>545000</v>
      </c>
      <c r="C164" s="182">
        <v>550000</v>
      </c>
      <c r="D164" s="182">
        <v>560000</v>
      </c>
      <c r="E164" s="183">
        <v>430000</v>
      </c>
      <c r="F164" s="182">
        <v>400000</v>
      </c>
      <c r="G164" s="182">
        <v>410000</v>
      </c>
      <c r="H164" s="184">
        <v>440000</v>
      </c>
      <c r="I164" s="90" t="s">
        <v>46</v>
      </c>
      <c r="J164" s="185">
        <v>445000</v>
      </c>
      <c r="K164" s="157">
        <v>439000</v>
      </c>
      <c r="L164" s="157">
        <v>435000</v>
      </c>
      <c r="M164" s="157">
        <v>438000</v>
      </c>
      <c r="N164" s="186">
        <v>439000</v>
      </c>
      <c r="O164" s="54">
        <f aca="true" t="shared" si="45" ref="O164:O174">SUM(J164:N164,B164:H164)</f>
        <v>5531000</v>
      </c>
    </row>
    <row r="165" spans="1:15" ht="33.75" customHeight="1">
      <c r="A165" s="93" t="s">
        <v>71</v>
      </c>
      <c r="B165" s="187">
        <v>150000</v>
      </c>
      <c r="C165" s="159">
        <v>160000</v>
      </c>
      <c r="D165" s="159">
        <v>145000</v>
      </c>
      <c r="E165" s="159">
        <v>168300</v>
      </c>
      <c r="F165" s="159">
        <v>158000</v>
      </c>
      <c r="G165" s="159">
        <v>165000</v>
      </c>
      <c r="H165" s="68">
        <v>190700</v>
      </c>
      <c r="I165" s="93" t="s">
        <v>71</v>
      </c>
      <c r="J165" s="187">
        <v>234300</v>
      </c>
      <c r="K165" s="159">
        <v>257100</v>
      </c>
      <c r="L165" s="159">
        <v>196100</v>
      </c>
      <c r="M165" s="159">
        <v>192700</v>
      </c>
      <c r="N165" s="188">
        <v>170800</v>
      </c>
      <c r="O165" s="58">
        <f t="shared" si="45"/>
        <v>2188000</v>
      </c>
    </row>
    <row r="166" spans="1:15" ht="33.75" customHeight="1">
      <c r="A166" s="59" t="s">
        <v>72</v>
      </c>
      <c r="B166" s="189">
        <v>74000</v>
      </c>
      <c r="C166" s="63">
        <v>75000</v>
      </c>
      <c r="D166" s="101">
        <v>85000</v>
      </c>
      <c r="E166" s="101">
        <v>83000</v>
      </c>
      <c r="F166" s="101">
        <v>80000</v>
      </c>
      <c r="G166" s="101">
        <v>84000</v>
      </c>
      <c r="H166" s="60">
        <v>81000</v>
      </c>
      <c r="I166" s="59" t="s">
        <v>72</v>
      </c>
      <c r="J166" s="190">
        <v>79500</v>
      </c>
      <c r="K166" s="63">
        <v>80200</v>
      </c>
      <c r="L166" s="63">
        <v>78500</v>
      </c>
      <c r="M166" s="63">
        <v>81300</v>
      </c>
      <c r="N166" s="62">
        <v>80500</v>
      </c>
      <c r="O166" s="58">
        <f t="shared" si="45"/>
        <v>962000</v>
      </c>
    </row>
    <row r="167" spans="1:15" ht="33.75" customHeight="1">
      <c r="A167" s="61" t="s">
        <v>130</v>
      </c>
      <c r="B167" s="190">
        <v>29000</v>
      </c>
      <c r="C167" s="101">
        <v>29000</v>
      </c>
      <c r="D167" s="101">
        <v>28000</v>
      </c>
      <c r="E167" s="101">
        <v>33500</v>
      </c>
      <c r="F167" s="101">
        <v>32700</v>
      </c>
      <c r="G167" s="101">
        <v>34300</v>
      </c>
      <c r="H167" s="60">
        <v>30500</v>
      </c>
      <c r="I167" s="61" t="s">
        <v>130</v>
      </c>
      <c r="J167" s="190">
        <v>31800</v>
      </c>
      <c r="K167" s="63">
        <v>30000</v>
      </c>
      <c r="L167" s="63">
        <v>32000</v>
      </c>
      <c r="M167" s="63">
        <v>31500</v>
      </c>
      <c r="N167" s="62">
        <v>30700</v>
      </c>
      <c r="O167" s="58">
        <f t="shared" si="45"/>
        <v>373000</v>
      </c>
    </row>
    <row r="168" spans="1:17" ht="33.75" customHeight="1">
      <c r="A168" s="51" t="s">
        <v>131</v>
      </c>
      <c r="B168" s="101">
        <f aca="true" t="shared" si="46" ref="B168:H168">B169+B173+B174</f>
        <v>189500</v>
      </c>
      <c r="C168" s="101">
        <f t="shared" si="46"/>
        <v>266000</v>
      </c>
      <c r="D168" s="101">
        <f t="shared" si="46"/>
        <v>481500</v>
      </c>
      <c r="E168" s="101">
        <f t="shared" si="46"/>
        <v>432300</v>
      </c>
      <c r="F168" s="101">
        <f t="shared" si="46"/>
        <v>130600</v>
      </c>
      <c r="G168" s="101">
        <f t="shared" si="46"/>
        <v>113500</v>
      </c>
      <c r="H168" s="60">
        <f t="shared" si="46"/>
        <v>68800</v>
      </c>
      <c r="I168" s="51" t="s">
        <v>131</v>
      </c>
      <c r="J168" s="101">
        <f>J169+J173+J174</f>
        <v>62300</v>
      </c>
      <c r="K168" s="101">
        <f>K169+K173+K174</f>
        <v>63300</v>
      </c>
      <c r="L168" s="101">
        <f>L169+L173+L174</f>
        <v>57200</v>
      </c>
      <c r="M168" s="101">
        <f>M169+M173+M174</f>
        <v>58200</v>
      </c>
      <c r="N168" s="101">
        <f>N169+N173+N174</f>
        <v>56900</v>
      </c>
      <c r="O168" s="58">
        <f t="shared" si="45"/>
        <v>1980100</v>
      </c>
      <c r="P168" s="37"/>
      <c r="Q168" s="102"/>
    </row>
    <row r="169" spans="1:17" ht="33.75" customHeight="1">
      <c r="A169" s="70" t="s">
        <v>61</v>
      </c>
      <c r="B169" s="71">
        <f>SUM(B170:B172)</f>
        <v>120500</v>
      </c>
      <c r="C169" s="71">
        <f aca="true" t="shared" si="47" ref="C169:H169">SUM(C170:C172)</f>
        <v>201000</v>
      </c>
      <c r="D169" s="71">
        <f t="shared" si="47"/>
        <v>441500</v>
      </c>
      <c r="E169" s="71">
        <f t="shared" si="47"/>
        <v>333400</v>
      </c>
      <c r="F169" s="71">
        <f t="shared" si="47"/>
        <v>65200</v>
      </c>
      <c r="G169" s="71">
        <f t="shared" si="47"/>
        <v>41300</v>
      </c>
      <c r="H169" s="72">
        <f t="shared" si="47"/>
        <v>16100</v>
      </c>
      <c r="I169" s="70" t="s">
        <v>61</v>
      </c>
      <c r="J169" s="71">
        <f>SUM(J170:J172)</f>
        <v>12200</v>
      </c>
      <c r="K169" s="71">
        <f>SUM(K170:K172)</f>
        <v>11000</v>
      </c>
      <c r="L169" s="71">
        <f>SUM(L170:L172)</f>
        <v>7300</v>
      </c>
      <c r="M169" s="71">
        <f>SUM(M170:M172)</f>
        <v>6400</v>
      </c>
      <c r="N169" s="191">
        <f>SUM(N170:N172)</f>
        <v>5300</v>
      </c>
      <c r="O169" s="73">
        <f t="shared" si="45"/>
        <v>1261200</v>
      </c>
      <c r="P169" s="37"/>
      <c r="Q169" s="102"/>
    </row>
    <row r="170" spans="1:17" ht="33.75" customHeight="1">
      <c r="A170" s="74" t="s">
        <v>74</v>
      </c>
      <c r="B170" s="75">
        <v>100000</v>
      </c>
      <c r="C170" s="75">
        <v>150000</v>
      </c>
      <c r="D170" s="75">
        <v>330000</v>
      </c>
      <c r="E170" s="75">
        <v>268000</v>
      </c>
      <c r="F170" s="75">
        <v>48300</v>
      </c>
      <c r="G170" s="75">
        <v>28100</v>
      </c>
      <c r="H170" s="76">
        <v>11100</v>
      </c>
      <c r="I170" s="74" t="s">
        <v>74</v>
      </c>
      <c r="J170" s="75">
        <v>8100</v>
      </c>
      <c r="K170" s="75">
        <v>7200</v>
      </c>
      <c r="L170" s="75">
        <v>4000</v>
      </c>
      <c r="M170" s="75">
        <v>4000</v>
      </c>
      <c r="N170" s="192">
        <v>4000</v>
      </c>
      <c r="O170" s="77">
        <f t="shared" si="45"/>
        <v>962800</v>
      </c>
      <c r="P170" s="37"/>
      <c r="Q170" s="102"/>
    </row>
    <row r="171" spans="1:17" ht="33.75" customHeight="1">
      <c r="A171" s="74" t="s">
        <v>75</v>
      </c>
      <c r="B171" s="75">
        <v>20000</v>
      </c>
      <c r="C171" s="75">
        <v>50000</v>
      </c>
      <c r="D171" s="75">
        <v>110000</v>
      </c>
      <c r="E171" s="75">
        <v>64900</v>
      </c>
      <c r="F171" s="75">
        <v>16600</v>
      </c>
      <c r="G171" s="75">
        <v>13000</v>
      </c>
      <c r="H171" s="76">
        <v>5000</v>
      </c>
      <c r="I171" s="74" t="s">
        <v>75</v>
      </c>
      <c r="J171" s="75">
        <v>4100</v>
      </c>
      <c r="K171" s="75">
        <v>3800</v>
      </c>
      <c r="L171" s="75">
        <v>3300</v>
      </c>
      <c r="M171" s="75">
        <v>2400</v>
      </c>
      <c r="N171" s="192">
        <v>1300</v>
      </c>
      <c r="O171" s="77">
        <f t="shared" si="45"/>
        <v>294400</v>
      </c>
      <c r="P171" s="37"/>
      <c r="Q171" s="102"/>
    </row>
    <row r="172" spans="1:17" ht="33.75" customHeight="1">
      <c r="A172" s="74" t="s">
        <v>76</v>
      </c>
      <c r="B172" s="75">
        <v>500</v>
      </c>
      <c r="C172" s="75">
        <v>1000</v>
      </c>
      <c r="D172" s="75">
        <v>1500</v>
      </c>
      <c r="E172" s="75">
        <v>500</v>
      </c>
      <c r="F172" s="75">
        <v>300</v>
      </c>
      <c r="G172" s="75">
        <v>200</v>
      </c>
      <c r="H172" s="76">
        <v>0</v>
      </c>
      <c r="I172" s="74" t="s">
        <v>76</v>
      </c>
      <c r="J172" s="75">
        <v>0</v>
      </c>
      <c r="K172" s="75">
        <v>0</v>
      </c>
      <c r="L172" s="75">
        <v>0</v>
      </c>
      <c r="M172" s="75">
        <v>0</v>
      </c>
      <c r="N172" s="192">
        <v>0</v>
      </c>
      <c r="O172" s="77">
        <f t="shared" si="45"/>
        <v>4000</v>
      </c>
      <c r="P172" s="37"/>
      <c r="Q172" s="102"/>
    </row>
    <row r="173" spans="1:17" ht="33.75" customHeight="1">
      <c r="A173" s="70" t="s">
        <v>65</v>
      </c>
      <c r="B173" s="139">
        <v>69000</v>
      </c>
      <c r="C173" s="139">
        <v>65000</v>
      </c>
      <c r="D173" s="126">
        <v>40000</v>
      </c>
      <c r="E173" s="126">
        <v>29600</v>
      </c>
      <c r="F173" s="139">
        <v>31500</v>
      </c>
      <c r="G173" s="139">
        <v>38200</v>
      </c>
      <c r="H173" s="127">
        <v>38700</v>
      </c>
      <c r="I173" s="70" t="s">
        <v>65</v>
      </c>
      <c r="J173" s="130">
        <v>36600</v>
      </c>
      <c r="K173" s="130">
        <v>38700</v>
      </c>
      <c r="L173" s="130">
        <v>36600</v>
      </c>
      <c r="M173" s="130">
        <v>38700</v>
      </c>
      <c r="N173" s="193">
        <v>38600</v>
      </c>
      <c r="O173" s="77">
        <f t="shared" si="45"/>
        <v>501200</v>
      </c>
      <c r="P173" s="37"/>
      <c r="Q173" s="102"/>
    </row>
    <row r="174" spans="1:17" ht="33.75" customHeight="1" thickBot="1">
      <c r="A174" s="70" t="s">
        <v>66</v>
      </c>
      <c r="B174" s="194">
        <v>0</v>
      </c>
      <c r="C174" s="131">
        <v>0</v>
      </c>
      <c r="D174" s="132">
        <v>0</v>
      </c>
      <c r="E174" s="132">
        <v>69300</v>
      </c>
      <c r="F174" s="131">
        <v>33900</v>
      </c>
      <c r="G174" s="131">
        <v>34000</v>
      </c>
      <c r="H174" s="140">
        <v>14000</v>
      </c>
      <c r="I174" s="70" t="s">
        <v>66</v>
      </c>
      <c r="J174" s="130">
        <v>13500</v>
      </c>
      <c r="K174" s="130">
        <v>13600</v>
      </c>
      <c r="L174" s="130">
        <v>13300</v>
      </c>
      <c r="M174" s="130">
        <v>13100</v>
      </c>
      <c r="N174" s="193">
        <v>13000</v>
      </c>
      <c r="O174" s="77">
        <f t="shared" si="45"/>
        <v>217700</v>
      </c>
      <c r="P174" s="37"/>
      <c r="Q174" s="102"/>
    </row>
    <row r="175" spans="1:15" ht="33.75" customHeight="1" thickBot="1">
      <c r="A175" s="81" t="s">
        <v>28</v>
      </c>
      <c r="B175" s="113">
        <f>SUM(B164:B168)</f>
        <v>987500</v>
      </c>
      <c r="C175" s="113">
        <f aca="true" t="shared" si="48" ref="C175:H175">SUM(C164:C168)</f>
        <v>1080000</v>
      </c>
      <c r="D175" s="113">
        <f t="shared" si="48"/>
        <v>1299500</v>
      </c>
      <c r="E175" s="113">
        <f t="shared" si="48"/>
        <v>1147100</v>
      </c>
      <c r="F175" s="113">
        <f t="shared" si="48"/>
        <v>801300</v>
      </c>
      <c r="G175" s="113">
        <f t="shared" si="48"/>
        <v>806800</v>
      </c>
      <c r="H175" s="114">
        <f t="shared" si="48"/>
        <v>811000</v>
      </c>
      <c r="I175" s="81" t="s">
        <v>28</v>
      </c>
      <c r="J175" s="113">
        <f>SUM(J164:J168)</f>
        <v>852900</v>
      </c>
      <c r="K175" s="113">
        <f>SUM(K164:K168)</f>
        <v>869600</v>
      </c>
      <c r="L175" s="113">
        <f>SUM(L164:L168)</f>
        <v>798800</v>
      </c>
      <c r="M175" s="113">
        <f>SUM(M164:M168)</f>
        <v>801700</v>
      </c>
      <c r="N175" s="113">
        <f>SUM(N164:N168)</f>
        <v>777900</v>
      </c>
      <c r="O175" s="168">
        <f>SUM(J175:N175,B175:H175)</f>
        <v>11034100</v>
      </c>
    </row>
    <row r="176" spans="1:15" ht="30" customHeight="1">
      <c r="A176" s="29" t="s">
        <v>132</v>
      </c>
      <c r="B176" s="29"/>
      <c r="C176" s="29"/>
      <c r="D176" s="29"/>
      <c r="E176" s="20"/>
      <c r="F176" s="20"/>
      <c r="G176" s="20"/>
      <c r="H176" s="20"/>
      <c r="I176" s="29" t="s">
        <v>133</v>
      </c>
      <c r="J176" s="30"/>
      <c r="K176" s="30"/>
      <c r="L176" s="30"/>
      <c r="M176" s="30"/>
      <c r="N176" s="30"/>
      <c r="O176" s="30"/>
    </row>
    <row r="177" spans="1:15" ht="30" customHeight="1">
      <c r="A177" s="32" t="s">
        <v>31</v>
      </c>
      <c r="B177" s="32"/>
      <c r="C177" s="32"/>
      <c r="D177" s="32"/>
      <c r="E177" s="33"/>
      <c r="F177" s="33"/>
      <c r="G177" s="33"/>
      <c r="H177" s="33"/>
      <c r="I177" s="32" t="s">
        <v>31</v>
      </c>
      <c r="J177" s="30"/>
      <c r="K177" s="30"/>
      <c r="L177" s="30"/>
      <c r="M177" s="30"/>
      <c r="N177" s="30"/>
      <c r="O177" s="34"/>
    </row>
    <row r="178" spans="1:15" ht="30" customHeight="1">
      <c r="A178" s="32" t="s">
        <v>134</v>
      </c>
      <c r="B178" s="32"/>
      <c r="C178" s="32"/>
      <c r="D178" s="32"/>
      <c r="E178" s="32"/>
      <c r="F178" s="32"/>
      <c r="G178" s="32"/>
      <c r="H178" s="32"/>
      <c r="I178" s="32" t="s">
        <v>134</v>
      </c>
      <c r="J178" s="30"/>
      <c r="K178" s="30"/>
      <c r="L178" s="30"/>
      <c r="M178" s="30"/>
      <c r="N178" s="30"/>
      <c r="O178" s="34"/>
    </row>
    <row r="179" spans="1:15" ht="30" customHeight="1" thickBot="1">
      <c r="A179" s="85"/>
      <c r="B179" s="37"/>
      <c r="C179" s="37"/>
      <c r="D179" s="37"/>
      <c r="E179" s="86" t="s">
        <v>14</v>
      </c>
      <c r="F179" s="36"/>
      <c r="G179" s="36"/>
      <c r="H179" s="87" t="s">
        <v>70</v>
      </c>
      <c r="I179" s="85"/>
      <c r="J179" s="37"/>
      <c r="K179" s="37"/>
      <c r="L179" s="86" t="s">
        <v>14</v>
      </c>
      <c r="M179" s="86" t="s">
        <v>14</v>
      </c>
      <c r="N179" s="37"/>
      <c r="O179" s="38" t="s">
        <v>32</v>
      </c>
    </row>
    <row r="180" spans="1:15" ht="30" customHeight="1">
      <c r="A180" s="203" t="s">
        <v>33</v>
      </c>
      <c r="B180" s="40" t="s">
        <v>34</v>
      </c>
      <c r="C180" s="40" t="s">
        <v>35</v>
      </c>
      <c r="D180" s="40" t="s">
        <v>36</v>
      </c>
      <c r="E180" s="40" t="s">
        <v>37</v>
      </c>
      <c r="F180" s="40" t="s">
        <v>38</v>
      </c>
      <c r="G180" s="40" t="s">
        <v>39</v>
      </c>
      <c r="H180" s="41" t="s">
        <v>40</v>
      </c>
      <c r="I180" s="203" t="s">
        <v>33</v>
      </c>
      <c r="J180" s="116" t="s">
        <v>41</v>
      </c>
      <c r="K180" s="40" t="s">
        <v>42</v>
      </c>
      <c r="L180" s="40" t="s">
        <v>43</v>
      </c>
      <c r="M180" s="40" t="s">
        <v>44</v>
      </c>
      <c r="N180" s="43" t="s">
        <v>45</v>
      </c>
      <c r="O180" s="44" t="s">
        <v>28</v>
      </c>
    </row>
    <row r="181" spans="1:15" ht="30" customHeight="1" thickBot="1">
      <c r="A181" s="204"/>
      <c r="B181" s="45" t="s">
        <v>14</v>
      </c>
      <c r="C181" s="46"/>
      <c r="D181" s="46"/>
      <c r="E181" s="46"/>
      <c r="F181" s="46"/>
      <c r="G181" s="46"/>
      <c r="H181" s="47"/>
      <c r="I181" s="204"/>
      <c r="J181" s="118"/>
      <c r="K181" s="46"/>
      <c r="L181" s="46"/>
      <c r="M181" s="46"/>
      <c r="N181" s="49"/>
      <c r="O181" s="50"/>
    </row>
    <row r="182" spans="1:15" ht="30" customHeight="1">
      <c r="A182" s="90" t="s">
        <v>110</v>
      </c>
      <c r="B182" s="156">
        <v>350000</v>
      </c>
      <c r="C182" s="156">
        <v>500000</v>
      </c>
      <c r="D182" s="195">
        <v>500000</v>
      </c>
      <c r="E182" s="195">
        <v>250000</v>
      </c>
      <c r="F182" s="157">
        <v>250000</v>
      </c>
      <c r="G182" s="157">
        <v>250000</v>
      </c>
      <c r="H182" s="158">
        <v>300000</v>
      </c>
      <c r="I182" s="90" t="s">
        <v>110</v>
      </c>
      <c r="J182" s="157">
        <v>250000</v>
      </c>
      <c r="K182" s="157">
        <v>250000</v>
      </c>
      <c r="L182" s="157">
        <v>250000</v>
      </c>
      <c r="M182" s="157">
        <v>250000</v>
      </c>
      <c r="N182" s="157">
        <v>217000</v>
      </c>
      <c r="O182" s="54">
        <f aca="true" t="shared" si="49" ref="O182:O194">SUM(J182:N182,B182:H182)</f>
        <v>3617000</v>
      </c>
    </row>
    <row r="183" spans="1:15" ht="30" customHeight="1">
      <c r="A183" s="93" t="s">
        <v>135</v>
      </c>
      <c r="B183" s="159">
        <v>150000</v>
      </c>
      <c r="C183" s="159">
        <v>180000</v>
      </c>
      <c r="D183" s="159">
        <v>180000</v>
      </c>
      <c r="E183" s="67">
        <v>200000</v>
      </c>
      <c r="F183" s="159">
        <v>200000</v>
      </c>
      <c r="G183" s="159">
        <v>220000</v>
      </c>
      <c r="H183" s="68">
        <v>220000</v>
      </c>
      <c r="I183" s="93" t="s">
        <v>135</v>
      </c>
      <c r="J183" s="159">
        <v>220000</v>
      </c>
      <c r="K183" s="159">
        <v>220000</v>
      </c>
      <c r="L183" s="159">
        <v>220000</v>
      </c>
      <c r="M183" s="159">
        <v>220000</v>
      </c>
      <c r="N183" s="159">
        <v>236000</v>
      </c>
      <c r="O183" s="98">
        <f t="shared" si="49"/>
        <v>2466000</v>
      </c>
    </row>
    <row r="184" spans="1:30" ht="30" customHeight="1">
      <c r="A184" s="59" t="s">
        <v>136</v>
      </c>
      <c r="B184" s="52">
        <v>387000000</v>
      </c>
      <c r="C184" s="52">
        <v>436000000</v>
      </c>
      <c r="D184" s="174">
        <v>515000000</v>
      </c>
      <c r="E184" s="174">
        <v>450000000</v>
      </c>
      <c r="F184" s="52">
        <v>400000000</v>
      </c>
      <c r="G184" s="52">
        <v>430000000</v>
      </c>
      <c r="H184" s="57">
        <v>600000000</v>
      </c>
      <c r="I184" s="59" t="s">
        <v>136</v>
      </c>
      <c r="J184" s="52">
        <v>600000000</v>
      </c>
      <c r="K184" s="52">
        <v>600000000</v>
      </c>
      <c r="L184" s="52">
        <v>500000000</v>
      </c>
      <c r="M184" s="52">
        <v>493000000</v>
      </c>
      <c r="N184" s="52">
        <v>492775000</v>
      </c>
      <c r="O184" s="58">
        <f t="shared" si="49"/>
        <v>5903775000</v>
      </c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02"/>
    </row>
    <row r="185" spans="1:30" ht="30" customHeight="1">
      <c r="A185" s="59" t="s">
        <v>137</v>
      </c>
      <c r="B185" s="64">
        <v>17000000</v>
      </c>
      <c r="C185" s="64">
        <v>17000000</v>
      </c>
      <c r="D185" s="196">
        <v>17000000</v>
      </c>
      <c r="E185" s="196">
        <v>15000000</v>
      </c>
      <c r="F185" s="64">
        <v>15000000</v>
      </c>
      <c r="G185" s="64">
        <v>14000000</v>
      </c>
      <c r="H185" s="65">
        <v>13000000</v>
      </c>
      <c r="I185" s="59" t="s">
        <v>137</v>
      </c>
      <c r="J185" s="64">
        <v>14000000</v>
      </c>
      <c r="K185" s="64">
        <v>13928000</v>
      </c>
      <c r="L185" s="64">
        <v>13000000</v>
      </c>
      <c r="M185" s="64">
        <v>13000000</v>
      </c>
      <c r="N185" s="64">
        <v>13000000</v>
      </c>
      <c r="O185" s="58">
        <f t="shared" si="49"/>
        <v>174928000</v>
      </c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102"/>
    </row>
    <row r="186" spans="1:17" ht="30" customHeight="1">
      <c r="A186" s="59" t="s">
        <v>138</v>
      </c>
      <c r="B186" s="52">
        <v>74000</v>
      </c>
      <c r="C186" s="52">
        <v>73000</v>
      </c>
      <c r="D186" s="174">
        <v>90000</v>
      </c>
      <c r="E186" s="174">
        <v>100000</v>
      </c>
      <c r="F186" s="52">
        <v>100000</v>
      </c>
      <c r="G186" s="52">
        <v>120000</v>
      </c>
      <c r="H186" s="57">
        <v>120000</v>
      </c>
      <c r="I186" s="59" t="s">
        <v>138</v>
      </c>
      <c r="J186" s="52">
        <v>120000</v>
      </c>
      <c r="K186" s="52">
        <v>120000</v>
      </c>
      <c r="L186" s="52">
        <v>120000</v>
      </c>
      <c r="M186" s="52">
        <v>120000</v>
      </c>
      <c r="N186" s="52">
        <v>124000</v>
      </c>
      <c r="O186" s="58">
        <f t="shared" si="49"/>
        <v>1281000</v>
      </c>
      <c r="Q186" s="102"/>
    </row>
    <row r="187" spans="1:15" ht="30" customHeight="1">
      <c r="A187" s="61" t="s">
        <v>139</v>
      </c>
      <c r="B187" s="52">
        <v>27000</v>
      </c>
      <c r="C187" s="52">
        <v>26000</v>
      </c>
      <c r="D187" s="174">
        <v>27000</v>
      </c>
      <c r="E187" s="174">
        <v>26000</v>
      </c>
      <c r="F187" s="52">
        <v>29000</v>
      </c>
      <c r="G187" s="52">
        <v>30000</v>
      </c>
      <c r="H187" s="57">
        <v>30000</v>
      </c>
      <c r="I187" s="61" t="s">
        <v>139</v>
      </c>
      <c r="J187" s="52">
        <v>30000</v>
      </c>
      <c r="K187" s="52">
        <v>30000</v>
      </c>
      <c r="L187" s="52">
        <v>30000</v>
      </c>
      <c r="M187" s="52">
        <v>30000</v>
      </c>
      <c r="N187" s="52">
        <v>30000</v>
      </c>
      <c r="O187" s="58">
        <f t="shared" si="49"/>
        <v>345000</v>
      </c>
    </row>
    <row r="188" spans="1:17" ht="30" customHeight="1">
      <c r="A188" s="51" t="s">
        <v>125</v>
      </c>
      <c r="B188" s="101">
        <f aca="true" t="shared" si="50" ref="B188:H188">B189+B193+B194</f>
        <v>232600</v>
      </c>
      <c r="C188" s="101">
        <f t="shared" si="50"/>
        <v>413600</v>
      </c>
      <c r="D188" s="101">
        <f t="shared" si="50"/>
        <v>506800</v>
      </c>
      <c r="E188" s="101">
        <f t="shared" si="50"/>
        <v>463100</v>
      </c>
      <c r="F188" s="101">
        <f t="shared" si="50"/>
        <v>277600</v>
      </c>
      <c r="G188" s="101">
        <f t="shared" si="50"/>
        <v>192100</v>
      </c>
      <c r="H188" s="60">
        <f t="shared" si="50"/>
        <v>101100</v>
      </c>
      <c r="I188" s="51" t="s">
        <v>125</v>
      </c>
      <c r="J188" s="101">
        <f>J189+J193+J194</f>
        <v>100100</v>
      </c>
      <c r="K188" s="101">
        <f>K189+K193+K194</f>
        <v>87100</v>
      </c>
      <c r="L188" s="101">
        <f>L189+L193+L194</f>
        <v>86600</v>
      </c>
      <c r="M188" s="101">
        <f>M189+M193+M194</f>
        <v>61600</v>
      </c>
      <c r="N188" s="101">
        <f>N189+N193+N194</f>
        <v>60300</v>
      </c>
      <c r="O188" s="58">
        <f t="shared" si="49"/>
        <v>2582600</v>
      </c>
      <c r="P188" s="37"/>
      <c r="Q188" s="102"/>
    </row>
    <row r="189" spans="1:17" ht="30" customHeight="1">
      <c r="A189" s="70" t="s">
        <v>61</v>
      </c>
      <c r="B189" s="71">
        <f aca="true" t="shared" si="51" ref="B189:H189">SUM(B190:B192)</f>
        <v>171000</v>
      </c>
      <c r="C189" s="71">
        <f t="shared" si="51"/>
        <v>352000</v>
      </c>
      <c r="D189" s="123">
        <f t="shared" si="51"/>
        <v>416400</v>
      </c>
      <c r="E189" s="123">
        <f t="shared" si="51"/>
        <v>401500</v>
      </c>
      <c r="F189" s="71">
        <f t="shared" si="51"/>
        <v>216000</v>
      </c>
      <c r="G189" s="71">
        <f t="shared" si="51"/>
        <v>130500</v>
      </c>
      <c r="H189" s="72">
        <f t="shared" si="51"/>
        <v>39500</v>
      </c>
      <c r="I189" s="70" t="s">
        <v>61</v>
      </c>
      <c r="J189" s="71">
        <f>SUM(J190:J192)</f>
        <v>38500</v>
      </c>
      <c r="K189" s="71">
        <f>SUM(K190:K192)</f>
        <v>25500</v>
      </c>
      <c r="L189" s="71">
        <f>SUM(L190:L192)</f>
        <v>25000</v>
      </c>
      <c r="M189" s="71">
        <f>SUM(M190:M192)</f>
        <v>0</v>
      </c>
      <c r="N189" s="71">
        <f>SUM(N190:N192)</f>
        <v>0</v>
      </c>
      <c r="O189" s="73">
        <f t="shared" si="49"/>
        <v>1815900</v>
      </c>
      <c r="P189" s="37"/>
      <c r="Q189" s="102"/>
    </row>
    <row r="190" spans="1:17" ht="30" customHeight="1">
      <c r="A190" s="74" t="s">
        <v>62</v>
      </c>
      <c r="B190" s="75">
        <v>140500</v>
      </c>
      <c r="C190" s="75">
        <v>300000</v>
      </c>
      <c r="D190" s="105">
        <v>360000</v>
      </c>
      <c r="E190" s="105">
        <v>300000</v>
      </c>
      <c r="F190" s="75">
        <v>150000</v>
      </c>
      <c r="G190" s="75">
        <v>100000</v>
      </c>
      <c r="H190" s="76">
        <v>30000</v>
      </c>
      <c r="I190" s="74" t="s">
        <v>62</v>
      </c>
      <c r="J190" s="75">
        <v>30000</v>
      </c>
      <c r="K190" s="75">
        <v>20000</v>
      </c>
      <c r="L190" s="75">
        <v>20000</v>
      </c>
      <c r="M190" s="75">
        <v>0</v>
      </c>
      <c r="N190" s="75">
        <v>0</v>
      </c>
      <c r="O190" s="77">
        <f t="shared" si="49"/>
        <v>1450500</v>
      </c>
      <c r="P190" s="37"/>
      <c r="Q190" s="102"/>
    </row>
    <row r="191" spans="1:17" ht="30" customHeight="1">
      <c r="A191" s="78" t="s">
        <v>63</v>
      </c>
      <c r="B191" s="75">
        <v>30000</v>
      </c>
      <c r="C191" s="75">
        <v>50000</v>
      </c>
      <c r="D191" s="105">
        <v>54400</v>
      </c>
      <c r="E191" s="105">
        <v>100000</v>
      </c>
      <c r="F191" s="75">
        <v>65000</v>
      </c>
      <c r="G191" s="75">
        <v>30000</v>
      </c>
      <c r="H191" s="76">
        <v>9000</v>
      </c>
      <c r="I191" s="78" t="s">
        <v>63</v>
      </c>
      <c r="J191" s="75">
        <v>8000</v>
      </c>
      <c r="K191" s="75">
        <v>5000</v>
      </c>
      <c r="L191" s="75">
        <v>5000</v>
      </c>
      <c r="M191" s="75">
        <v>0</v>
      </c>
      <c r="N191" s="75">
        <v>0</v>
      </c>
      <c r="O191" s="77">
        <f t="shared" si="49"/>
        <v>356400</v>
      </c>
      <c r="P191" s="37"/>
      <c r="Q191" s="102"/>
    </row>
    <row r="192" spans="1:17" ht="30" customHeight="1">
      <c r="A192" s="74" t="s">
        <v>64</v>
      </c>
      <c r="B192" s="75">
        <v>500</v>
      </c>
      <c r="C192" s="75">
        <v>2000</v>
      </c>
      <c r="D192" s="105">
        <v>2000</v>
      </c>
      <c r="E192" s="105">
        <v>1500</v>
      </c>
      <c r="F192" s="75">
        <v>1000</v>
      </c>
      <c r="G192" s="75">
        <v>500</v>
      </c>
      <c r="H192" s="76">
        <v>500</v>
      </c>
      <c r="I192" s="74" t="s">
        <v>64</v>
      </c>
      <c r="J192" s="75">
        <v>500</v>
      </c>
      <c r="K192" s="75">
        <v>500</v>
      </c>
      <c r="L192" s="75">
        <v>0</v>
      </c>
      <c r="M192" s="75">
        <v>0</v>
      </c>
      <c r="N192" s="75">
        <v>0</v>
      </c>
      <c r="O192" s="77">
        <f t="shared" si="49"/>
        <v>9000</v>
      </c>
      <c r="P192" s="37"/>
      <c r="Q192" s="102"/>
    </row>
    <row r="193" spans="1:17" ht="30" customHeight="1">
      <c r="A193" s="70" t="s">
        <v>65</v>
      </c>
      <c r="B193" s="139">
        <v>34100</v>
      </c>
      <c r="C193" s="139">
        <v>34100</v>
      </c>
      <c r="D193" s="126">
        <v>34100</v>
      </c>
      <c r="E193" s="126">
        <v>34100</v>
      </c>
      <c r="F193" s="139">
        <v>34100</v>
      </c>
      <c r="G193" s="139">
        <v>34100</v>
      </c>
      <c r="H193" s="127">
        <v>34100</v>
      </c>
      <c r="I193" s="70" t="s">
        <v>65</v>
      </c>
      <c r="J193" s="139">
        <v>34100</v>
      </c>
      <c r="K193" s="139">
        <v>34100</v>
      </c>
      <c r="L193" s="139">
        <v>34100</v>
      </c>
      <c r="M193" s="139">
        <v>34100</v>
      </c>
      <c r="N193" s="139">
        <v>33000</v>
      </c>
      <c r="O193" s="77">
        <f t="shared" si="49"/>
        <v>408100</v>
      </c>
      <c r="P193" s="37"/>
      <c r="Q193" s="102"/>
    </row>
    <row r="194" spans="1:17" ht="30" customHeight="1" thickBot="1">
      <c r="A194" s="70" t="s">
        <v>66</v>
      </c>
      <c r="B194" s="139">
        <v>27500</v>
      </c>
      <c r="C194" s="139">
        <v>27500</v>
      </c>
      <c r="D194" s="126">
        <v>56300</v>
      </c>
      <c r="E194" s="126">
        <v>27500</v>
      </c>
      <c r="F194" s="139">
        <v>27500</v>
      </c>
      <c r="G194" s="139">
        <v>27500</v>
      </c>
      <c r="H194" s="140">
        <v>27500</v>
      </c>
      <c r="I194" s="70" t="s">
        <v>66</v>
      </c>
      <c r="J194" s="139">
        <v>27500</v>
      </c>
      <c r="K194" s="139">
        <v>27500</v>
      </c>
      <c r="L194" s="139">
        <v>27500</v>
      </c>
      <c r="M194" s="139">
        <v>27500</v>
      </c>
      <c r="N194" s="139">
        <v>27300</v>
      </c>
      <c r="O194" s="77">
        <f t="shared" si="49"/>
        <v>358600</v>
      </c>
      <c r="P194" s="37"/>
      <c r="Q194" s="102"/>
    </row>
    <row r="195" spans="1:15" ht="30" customHeight="1" thickBot="1">
      <c r="A195" s="81" t="s">
        <v>28</v>
      </c>
      <c r="B195" s="82">
        <f aca="true" t="shared" si="52" ref="B195:H195">SUM(B184:B188)+B183+B182</f>
        <v>404833600</v>
      </c>
      <c r="C195" s="82">
        <f t="shared" si="52"/>
        <v>454192600</v>
      </c>
      <c r="D195" s="197">
        <f t="shared" si="52"/>
        <v>533303800</v>
      </c>
      <c r="E195" s="197">
        <f t="shared" si="52"/>
        <v>466039100</v>
      </c>
      <c r="F195" s="82">
        <f t="shared" si="52"/>
        <v>415856600</v>
      </c>
      <c r="G195" s="82">
        <f t="shared" si="52"/>
        <v>444812100</v>
      </c>
      <c r="H195" s="83">
        <f t="shared" si="52"/>
        <v>613771100</v>
      </c>
      <c r="I195" s="81" t="s">
        <v>28</v>
      </c>
      <c r="J195" s="82">
        <f>SUM(J184:J188)+J183+J182</f>
        <v>614720100</v>
      </c>
      <c r="K195" s="82">
        <f>SUM(K184:K188)+K183+K182</f>
        <v>614635100</v>
      </c>
      <c r="L195" s="82">
        <f>SUM(L184:L188)+L183+L182</f>
        <v>513706600</v>
      </c>
      <c r="M195" s="82">
        <f>SUM(M184:M188)+M183+M182</f>
        <v>506681600</v>
      </c>
      <c r="N195" s="82">
        <f>SUM(N184:N188)+N183+N182</f>
        <v>506442300</v>
      </c>
      <c r="O195" s="168">
        <f>SUM(J195:N195,B195:H195)</f>
        <v>6088994600</v>
      </c>
    </row>
    <row r="196" spans="1:15" ht="33" customHeight="1">
      <c r="A196" s="29" t="s">
        <v>140</v>
      </c>
      <c r="B196" s="29"/>
      <c r="C196" s="29"/>
      <c r="D196" s="29"/>
      <c r="E196" s="20"/>
      <c r="F196" s="20"/>
      <c r="G196" s="20"/>
      <c r="H196" s="20"/>
      <c r="I196" s="29" t="s">
        <v>141</v>
      </c>
      <c r="J196" s="30"/>
      <c r="K196" s="30"/>
      <c r="L196" s="30"/>
      <c r="M196" s="30"/>
      <c r="N196" s="30"/>
      <c r="O196" s="30"/>
    </row>
    <row r="197" spans="1:15" ht="33" customHeight="1">
      <c r="A197" s="32" t="s">
        <v>31</v>
      </c>
      <c r="B197" s="32"/>
      <c r="C197" s="32"/>
      <c r="D197" s="32"/>
      <c r="E197" s="33"/>
      <c r="F197" s="33"/>
      <c r="G197" s="33"/>
      <c r="H197" s="33"/>
      <c r="I197" s="32" t="s">
        <v>31</v>
      </c>
      <c r="J197" s="30"/>
      <c r="K197" s="30"/>
      <c r="L197" s="30"/>
      <c r="M197" s="30"/>
      <c r="N197" s="30"/>
      <c r="O197" s="34"/>
    </row>
    <row r="198" spans="1:15" ht="33" customHeight="1">
      <c r="A198" s="32" t="s">
        <v>142</v>
      </c>
      <c r="B198" s="32"/>
      <c r="C198" s="32"/>
      <c r="D198" s="32"/>
      <c r="E198" s="32"/>
      <c r="F198" s="32"/>
      <c r="G198" s="32"/>
      <c r="H198" s="32"/>
      <c r="I198" s="32" t="s">
        <v>142</v>
      </c>
      <c r="J198" s="30"/>
      <c r="K198" s="30"/>
      <c r="L198" s="30"/>
      <c r="M198" s="30"/>
      <c r="N198" s="30"/>
      <c r="O198" s="34"/>
    </row>
    <row r="199" spans="1:15" ht="33" customHeight="1" thickBot="1">
      <c r="A199" s="85"/>
      <c r="B199" s="37"/>
      <c r="C199" s="37"/>
      <c r="D199" s="37"/>
      <c r="E199" s="86" t="s">
        <v>14</v>
      </c>
      <c r="F199" s="36"/>
      <c r="G199" s="36"/>
      <c r="H199" s="87" t="s">
        <v>70</v>
      </c>
      <c r="I199" s="85"/>
      <c r="J199" s="37"/>
      <c r="K199" s="37"/>
      <c r="L199" s="86" t="s">
        <v>14</v>
      </c>
      <c r="M199" s="86" t="s">
        <v>14</v>
      </c>
      <c r="N199" s="37"/>
      <c r="O199" s="38" t="s">
        <v>32</v>
      </c>
    </row>
    <row r="200" spans="1:15" ht="33" customHeight="1">
      <c r="A200" s="203" t="s">
        <v>129</v>
      </c>
      <c r="B200" s="40" t="s">
        <v>34</v>
      </c>
      <c r="C200" s="40" t="s">
        <v>35</v>
      </c>
      <c r="D200" s="40" t="s">
        <v>36</v>
      </c>
      <c r="E200" s="40" t="s">
        <v>37</v>
      </c>
      <c r="F200" s="40" t="s">
        <v>38</v>
      </c>
      <c r="G200" s="40" t="s">
        <v>39</v>
      </c>
      <c r="H200" s="41" t="s">
        <v>40</v>
      </c>
      <c r="I200" s="203" t="s">
        <v>129</v>
      </c>
      <c r="J200" s="116" t="s">
        <v>41</v>
      </c>
      <c r="K200" s="40" t="s">
        <v>42</v>
      </c>
      <c r="L200" s="40" t="s">
        <v>43</v>
      </c>
      <c r="M200" s="40" t="s">
        <v>44</v>
      </c>
      <c r="N200" s="40" t="s">
        <v>45</v>
      </c>
      <c r="O200" s="44" t="s">
        <v>28</v>
      </c>
    </row>
    <row r="201" spans="1:15" ht="33" customHeight="1" thickBot="1">
      <c r="A201" s="204"/>
      <c r="B201" s="45" t="s">
        <v>14</v>
      </c>
      <c r="C201" s="46"/>
      <c r="D201" s="46"/>
      <c r="E201" s="46"/>
      <c r="F201" s="46"/>
      <c r="G201" s="46"/>
      <c r="H201" s="47"/>
      <c r="I201" s="204"/>
      <c r="J201" s="118"/>
      <c r="K201" s="46"/>
      <c r="L201" s="46"/>
      <c r="M201" s="46"/>
      <c r="N201" s="46"/>
      <c r="O201" s="50"/>
    </row>
    <row r="202" spans="1:15" ht="33" customHeight="1">
      <c r="A202" s="90" t="s">
        <v>110</v>
      </c>
      <c r="B202" s="156">
        <v>21000</v>
      </c>
      <c r="C202" s="156">
        <v>20000</v>
      </c>
      <c r="D202" s="157">
        <v>22000</v>
      </c>
      <c r="E202" s="157">
        <v>18000</v>
      </c>
      <c r="F202" s="157">
        <v>18000</v>
      </c>
      <c r="G202" s="195">
        <v>18000</v>
      </c>
      <c r="H202" s="158">
        <v>20000</v>
      </c>
      <c r="I202" s="90" t="s">
        <v>110</v>
      </c>
      <c r="J202" s="157">
        <v>18000</v>
      </c>
      <c r="K202" s="157">
        <v>18000</v>
      </c>
      <c r="L202" s="157">
        <v>18000</v>
      </c>
      <c r="M202" s="157">
        <v>18000</v>
      </c>
      <c r="N202" s="157">
        <v>18000</v>
      </c>
      <c r="O202" s="54">
        <f aca="true" t="shared" si="53" ref="O202:O212">SUM(J202:N202,B202:H202)</f>
        <v>227000</v>
      </c>
    </row>
    <row r="203" spans="1:15" ht="33" customHeight="1">
      <c r="A203" s="93" t="s">
        <v>143</v>
      </c>
      <c r="B203" s="99">
        <v>400</v>
      </c>
      <c r="C203" s="99">
        <v>400</v>
      </c>
      <c r="D203" s="64">
        <v>400</v>
      </c>
      <c r="E203" s="64">
        <v>400</v>
      </c>
      <c r="F203" s="64">
        <v>400</v>
      </c>
      <c r="G203" s="196">
        <v>400</v>
      </c>
      <c r="H203" s="65">
        <v>400</v>
      </c>
      <c r="I203" s="93" t="s">
        <v>143</v>
      </c>
      <c r="J203" s="64">
        <v>400</v>
      </c>
      <c r="K203" s="64">
        <v>400</v>
      </c>
      <c r="L203" s="64">
        <v>400</v>
      </c>
      <c r="M203" s="64">
        <v>400</v>
      </c>
      <c r="N203" s="64">
        <v>600</v>
      </c>
      <c r="O203" s="77">
        <f t="shared" si="53"/>
        <v>5000</v>
      </c>
    </row>
    <row r="204" spans="1:15" ht="33" customHeight="1">
      <c r="A204" s="93" t="s">
        <v>144</v>
      </c>
      <c r="B204" s="101">
        <v>39000</v>
      </c>
      <c r="C204" s="101">
        <v>39000</v>
      </c>
      <c r="D204" s="101">
        <v>38500</v>
      </c>
      <c r="E204" s="101">
        <v>39000</v>
      </c>
      <c r="F204" s="101">
        <v>40500</v>
      </c>
      <c r="G204" s="63">
        <v>40500</v>
      </c>
      <c r="H204" s="60">
        <v>40500</v>
      </c>
      <c r="I204" s="93" t="s">
        <v>144</v>
      </c>
      <c r="J204" s="101">
        <v>44000</v>
      </c>
      <c r="K204" s="101">
        <v>40500</v>
      </c>
      <c r="L204" s="101">
        <v>40000</v>
      </c>
      <c r="M204" s="101">
        <v>41000</v>
      </c>
      <c r="N204" s="101">
        <v>39500</v>
      </c>
      <c r="O204" s="98">
        <f t="shared" si="53"/>
        <v>482000</v>
      </c>
    </row>
    <row r="205" spans="1:15" ht="33" customHeight="1">
      <c r="A205" s="198" t="s">
        <v>145</v>
      </c>
      <c r="B205" s="101">
        <v>10400</v>
      </c>
      <c r="C205" s="101">
        <v>10500</v>
      </c>
      <c r="D205" s="101">
        <v>11500</v>
      </c>
      <c r="E205" s="101">
        <v>10500</v>
      </c>
      <c r="F205" s="101">
        <v>10800</v>
      </c>
      <c r="G205" s="63">
        <v>11500</v>
      </c>
      <c r="H205" s="60">
        <v>10700</v>
      </c>
      <c r="I205" s="198" t="s">
        <v>145</v>
      </c>
      <c r="J205" s="101">
        <v>11900</v>
      </c>
      <c r="K205" s="101">
        <v>10400</v>
      </c>
      <c r="L205" s="101">
        <v>11500</v>
      </c>
      <c r="M205" s="101">
        <v>10500</v>
      </c>
      <c r="N205" s="101">
        <v>11800</v>
      </c>
      <c r="O205" s="98">
        <f t="shared" si="53"/>
        <v>132000</v>
      </c>
    </row>
    <row r="206" spans="1:17" ht="33" customHeight="1">
      <c r="A206" s="93" t="s">
        <v>146</v>
      </c>
      <c r="B206" s="101">
        <f aca="true" t="shared" si="54" ref="B206:H206">B207+B211+B212</f>
        <v>74700</v>
      </c>
      <c r="C206" s="101">
        <f t="shared" si="54"/>
        <v>120000</v>
      </c>
      <c r="D206" s="101">
        <f t="shared" si="54"/>
        <v>161200</v>
      </c>
      <c r="E206" s="101">
        <f t="shared" si="54"/>
        <v>42600</v>
      </c>
      <c r="F206" s="101">
        <f t="shared" si="54"/>
        <v>28800</v>
      </c>
      <c r="G206" s="101">
        <f t="shared" si="54"/>
        <v>11400</v>
      </c>
      <c r="H206" s="60">
        <f t="shared" si="54"/>
        <v>12300</v>
      </c>
      <c r="I206" s="93" t="s">
        <v>146</v>
      </c>
      <c r="J206" s="101">
        <f>J207+J211+J212</f>
        <v>11300</v>
      </c>
      <c r="K206" s="101">
        <f>K207+K211+K212</f>
        <v>11300</v>
      </c>
      <c r="L206" s="101">
        <f>L207+L211+L212</f>
        <v>10300</v>
      </c>
      <c r="M206" s="101">
        <f>M207+M211+M212</f>
        <v>10300</v>
      </c>
      <c r="N206" s="101">
        <f>N207+N211+N212</f>
        <v>9300</v>
      </c>
      <c r="O206" s="98">
        <f t="shared" si="53"/>
        <v>503500</v>
      </c>
      <c r="P206" s="37"/>
      <c r="Q206" s="102"/>
    </row>
    <row r="207" spans="1:17" ht="33" customHeight="1">
      <c r="A207" s="70" t="s">
        <v>61</v>
      </c>
      <c r="B207" s="71">
        <f>SUM(B208:B210)</f>
        <v>65200</v>
      </c>
      <c r="C207" s="71">
        <f aca="true" t="shared" si="55" ref="C207:H207">SUM(C208:C210)</f>
        <v>110500</v>
      </c>
      <c r="D207" s="71">
        <f t="shared" si="55"/>
        <v>139900</v>
      </c>
      <c r="E207" s="71">
        <f t="shared" si="55"/>
        <v>31100</v>
      </c>
      <c r="F207" s="71">
        <f t="shared" si="55"/>
        <v>16900</v>
      </c>
      <c r="G207" s="123">
        <f t="shared" si="55"/>
        <v>0</v>
      </c>
      <c r="H207" s="72">
        <f t="shared" si="55"/>
        <v>0</v>
      </c>
      <c r="I207" s="70" t="s">
        <v>61</v>
      </c>
      <c r="J207" s="71">
        <f>SUM(J208:J210)</f>
        <v>0</v>
      </c>
      <c r="K207" s="71">
        <f>SUM(K208:K210)</f>
        <v>0</v>
      </c>
      <c r="L207" s="71">
        <f>SUM(L208:L210)</f>
        <v>0</v>
      </c>
      <c r="M207" s="71">
        <f>SUM(M208:M210)</f>
        <v>0</v>
      </c>
      <c r="N207" s="71">
        <f>SUM(N208:N210)</f>
        <v>0</v>
      </c>
      <c r="O207" s="73">
        <f t="shared" si="53"/>
        <v>363600</v>
      </c>
      <c r="P207" s="37"/>
      <c r="Q207" s="102"/>
    </row>
    <row r="208" spans="1:17" ht="33" customHeight="1">
      <c r="A208" s="74" t="s">
        <v>74</v>
      </c>
      <c r="B208" s="75">
        <v>50000</v>
      </c>
      <c r="C208" s="75">
        <v>80000</v>
      </c>
      <c r="D208" s="75">
        <v>100000</v>
      </c>
      <c r="E208" s="75">
        <v>28000</v>
      </c>
      <c r="F208" s="75">
        <v>14800</v>
      </c>
      <c r="G208" s="105">
        <v>0</v>
      </c>
      <c r="H208" s="76">
        <v>0</v>
      </c>
      <c r="I208" s="74" t="s">
        <v>74</v>
      </c>
      <c r="J208" s="75">
        <v>0</v>
      </c>
      <c r="K208" s="75">
        <v>0</v>
      </c>
      <c r="L208" s="75">
        <v>0</v>
      </c>
      <c r="M208" s="75">
        <v>0</v>
      </c>
      <c r="N208" s="75">
        <v>0</v>
      </c>
      <c r="O208" s="77">
        <f t="shared" si="53"/>
        <v>272800</v>
      </c>
      <c r="P208" s="37"/>
      <c r="Q208" s="102"/>
    </row>
    <row r="209" spans="1:17" ht="33" customHeight="1">
      <c r="A209" s="74" t="s">
        <v>75</v>
      </c>
      <c r="B209" s="75">
        <v>15000</v>
      </c>
      <c r="C209" s="75">
        <v>30000</v>
      </c>
      <c r="D209" s="75">
        <v>39600</v>
      </c>
      <c r="E209" s="75">
        <v>3000</v>
      </c>
      <c r="F209" s="75">
        <v>2000</v>
      </c>
      <c r="G209" s="105">
        <v>0</v>
      </c>
      <c r="H209" s="76">
        <v>0</v>
      </c>
      <c r="I209" s="74" t="s">
        <v>75</v>
      </c>
      <c r="J209" s="75">
        <v>0</v>
      </c>
      <c r="K209" s="75">
        <v>0</v>
      </c>
      <c r="L209" s="75">
        <v>0</v>
      </c>
      <c r="M209" s="75">
        <v>0</v>
      </c>
      <c r="N209" s="75">
        <v>0</v>
      </c>
      <c r="O209" s="77">
        <f t="shared" si="53"/>
        <v>89600</v>
      </c>
      <c r="P209" s="37"/>
      <c r="Q209" s="102"/>
    </row>
    <row r="210" spans="1:17" ht="33" customHeight="1">
      <c r="A210" s="74" t="s">
        <v>76</v>
      </c>
      <c r="B210" s="139">
        <v>200</v>
      </c>
      <c r="C210" s="139">
        <v>500</v>
      </c>
      <c r="D210" s="139">
        <v>300</v>
      </c>
      <c r="E210" s="75">
        <v>100</v>
      </c>
      <c r="F210" s="75">
        <v>100</v>
      </c>
      <c r="G210" s="105">
        <v>0</v>
      </c>
      <c r="H210" s="76">
        <v>0</v>
      </c>
      <c r="I210" s="74" t="s">
        <v>76</v>
      </c>
      <c r="J210" s="75">
        <v>0</v>
      </c>
      <c r="K210" s="75">
        <v>0</v>
      </c>
      <c r="L210" s="75">
        <v>0</v>
      </c>
      <c r="M210" s="75">
        <v>0</v>
      </c>
      <c r="N210" s="75">
        <v>0</v>
      </c>
      <c r="O210" s="77">
        <f t="shared" si="53"/>
        <v>1200</v>
      </c>
      <c r="P210" s="37"/>
      <c r="Q210" s="102"/>
    </row>
    <row r="211" spans="1:17" ht="33" customHeight="1">
      <c r="A211" s="70" t="s">
        <v>65</v>
      </c>
      <c r="B211" s="139">
        <v>9000</v>
      </c>
      <c r="C211" s="139">
        <v>9000</v>
      </c>
      <c r="D211" s="139">
        <v>20300</v>
      </c>
      <c r="E211" s="139">
        <v>11000</v>
      </c>
      <c r="F211" s="139">
        <v>11500</v>
      </c>
      <c r="G211" s="126">
        <v>11000</v>
      </c>
      <c r="H211" s="127">
        <v>11900</v>
      </c>
      <c r="I211" s="70" t="s">
        <v>65</v>
      </c>
      <c r="J211" s="139">
        <v>11000</v>
      </c>
      <c r="K211" s="139">
        <v>11000</v>
      </c>
      <c r="L211" s="139">
        <v>10000</v>
      </c>
      <c r="M211" s="139">
        <v>10000</v>
      </c>
      <c r="N211" s="139">
        <v>9000</v>
      </c>
      <c r="O211" s="77">
        <f t="shared" si="53"/>
        <v>134700</v>
      </c>
      <c r="P211" s="37"/>
      <c r="Q211" s="102"/>
    </row>
    <row r="212" spans="1:17" ht="33" customHeight="1" thickBot="1">
      <c r="A212" s="70" t="s">
        <v>66</v>
      </c>
      <c r="B212" s="139">
        <v>500</v>
      </c>
      <c r="C212" s="139">
        <v>500</v>
      </c>
      <c r="D212" s="139">
        <v>1000</v>
      </c>
      <c r="E212" s="139">
        <v>500</v>
      </c>
      <c r="F212" s="139">
        <v>400</v>
      </c>
      <c r="G212" s="131">
        <v>400</v>
      </c>
      <c r="H212" s="127">
        <v>400</v>
      </c>
      <c r="I212" s="70" t="s">
        <v>66</v>
      </c>
      <c r="J212" s="139">
        <v>300</v>
      </c>
      <c r="K212" s="139">
        <v>300</v>
      </c>
      <c r="L212" s="139">
        <v>300</v>
      </c>
      <c r="M212" s="139">
        <v>300</v>
      </c>
      <c r="N212" s="139">
        <v>300</v>
      </c>
      <c r="O212" s="77">
        <f t="shared" si="53"/>
        <v>5200</v>
      </c>
      <c r="P212" s="37"/>
      <c r="Q212" s="102"/>
    </row>
    <row r="213" spans="1:15" ht="33" customHeight="1" thickBot="1">
      <c r="A213" s="81" t="s">
        <v>28</v>
      </c>
      <c r="B213" s="113">
        <f>SUM(B202:B206)</f>
        <v>145500</v>
      </c>
      <c r="C213" s="113">
        <f aca="true" t="shared" si="56" ref="C213:H213">SUM(C202:C206)</f>
        <v>189900</v>
      </c>
      <c r="D213" s="113">
        <f t="shared" si="56"/>
        <v>233600</v>
      </c>
      <c r="E213" s="113">
        <f t="shared" si="56"/>
        <v>110500</v>
      </c>
      <c r="F213" s="113">
        <f t="shared" si="56"/>
        <v>98500</v>
      </c>
      <c r="G213" s="113">
        <f t="shared" si="56"/>
        <v>81800</v>
      </c>
      <c r="H213" s="114">
        <f t="shared" si="56"/>
        <v>83900</v>
      </c>
      <c r="I213" s="81" t="s">
        <v>28</v>
      </c>
      <c r="J213" s="113">
        <f>SUM(J202:J206)</f>
        <v>85600</v>
      </c>
      <c r="K213" s="113">
        <f>SUM(K202:K206)</f>
        <v>80600</v>
      </c>
      <c r="L213" s="113">
        <f>SUM(L202:L206)</f>
        <v>80200</v>
      </c>
      <c r="M213" s="113">
        <f>SUM(M202:M206)</f>
        <v>80200</v>
      </c>
      <c r="N213" s="113">
        <f>SUM(N202:N206)</f>
        <v>79200</v>
      </c>
      <c r="O213" s="168">
        <f>SUM(J213:N213,B213:H213)</f>
        <v>1349500</v>
      </c>
    </row>
    <row r="214" spans="1:15" ht="36.75" customHeight="1">
      <c r="A214" s="30" t="s">
        <v>147</v>
      </c>
      <c r="B214" s="30"/>
      <c r="C214" s="30"/>
      <c r="D214" s="30"/>
      <c r="E214" s="30"/>
      <c r="F214" s="30"/>
      <c r="G214" s="30"/>
      <c r="H214" s="30"/>
      <c r="I214" s="30" t="s">
        <v>148</v>
      </c>
      <c r="J214" s="30"/>
      <c r="K214" s="30"/>
      <c r="L214" s="30"/>
      <c r="M214" s="30"/>
      <c r="N214" s="30"/>
      <c r="O214" s="30"/>
    </row>
    <row r="215" spans="1:15" ht="36.75" customHeight="1">
      <c r="A215" s="32" t="s">
        <v>31</v>
      </c>
      <c r="B215" s="32"/>
      <c r="C215" s="32"/>
      <c r="D215" s="32"/>
      <c r="E215" s="33"/>
      <c r="F215" s="33"/>
      <c r="G215" s="33"/>
      <c r="H215" s="33"/>
      <c r="I215" s="32" t="s">
        <v>31</v>
      </c>
      <c r="J215" s="30"/>
      <c r="K215" s="30"/>
      <c r="L215" s="30"/>
      <c r="M215" s="30"/>
      <c r="N215" s="30"/>
      <c r="O215" s="34"/>
    </row>
    <row r="216" spans="1:15" ht="36.75" customHeight="1">
      <c r="A216" s="32" t="s">
        <v>149</v>
      </c>
      <c r="B216" s="32"/>
      <c r="C216" s="32"/>
      <c r="D216" s="32"/>
      <c r="E216" s="32"/>
      <c r="F216" s="32"/>
      <c r="G216" s="32"/>
      <c r="H216" s="32"/>
      <c r="I216" s="32" t="s">
        <v>149</v>
      </c>
      <c r="J216" s="30"/>
      <c r="K216" s="30"/>
      <c r="L216" s="30"/>
      <c r="M216" s="30"/>
      <c r="N216" s="30"/>
      <c r="O216" s="34"/>
    </row>
    <row r="217" spans="1:15" ht="36.75" customHeight="1" thickBot="1">
      <c r="A217" s="85"/>
      <c r="B217" s="37"/>
      <c r="C217" s="37"/>
      <c r="D217" s="37"/>
      <c r="E217" s="86" t="s">
        <v>14</v>
      </c>
      <c r="F217" s="36"/>
      <c r="G217" s="36"/>
      <c r="H217" s="87" t="s">
        <v>70</v>
      </c>
      <c r="I217" s="85"/>
      <c r="J217" s="37"/>
      <c r="K217" s="37"/>
      <c r="L217" s="86" t="s">
        <v>14</v>
      </c>
      <c r="M217" s="86" t="s">
        <v>14</v>
      </c>
      <c r="N217" s="37"/>
      <c r="O217" s="38" t="s">
        <v>32</v>
      </c>
    </row>
    <row r="218" spans="1:15" ht="36.75" customHeight="1">
      <c r="A218" s="203" t="s">
        <v>129</v>
      </c>
      <c r="B218" s="40" t="s">
        <v>34</v>
      </c>
      <c r="C218" s="40" t="s">
        <v>35</v>
      </c>
      <c r="D218" s="40" t="s">
        <v>36</v>
      </c>
      <c r="E218" s="40" t="s">
        <v>37</v>
      </c>
      <c r="F218" s="40" t="s">
        <v>38</v>
      </c>
      <c r="G218" s="40" t="s">
        <v>39</v>
      </c>
      <c r="H218" s="41" t="s">
        <v>40</v>
      </c>
      <c r="I218" s="203" t="s">
        <v>129</v>
      </c>
      <c r="J218" s="116" t="s">
        <v>41</v>
      </c>
      <c r="K218" s="40" t="s">
        <v>42</v>
      </c>
      <c r="L218" s="40" t="s">
        <v>43</v>
      </c>
      <c r="M218" s="40" t="s">
        <v>44</v>
      </c>
      <c r="N218" s="43" t="s">
        <v>45</v>
      </c>
      <c r="O218" s="44" t="s">
        <v>28</v>
      </c>
    </row>
    <row r="219" spans="1:15" ht="36.75" customHeight="1" thickBot="1">
      <c r="A219" s="204"/>
      <c r="B219" s="45" t="s">
        <v>14</v>
      </c>
      <c r="C219" s="46"/>
      <c r="D219" s="46"/>
      <c r="E219" s="46"/>
      <c r="F219" s="46"/>
      <c r="G219" s="46"/>
      <c r="H219" s="47"/>
      <c r="I219" s="204"/>
      <c r="J219" s="118"/>
      <c r="K219" s="46"/>
      <c r="L219" s="46"/>
      <c r="M219" s="46"/>
      <c r="N219" s="49"/>
      <c r="O219" s="50"/>
    </row>
    <row r="220" spans="1:15" ht="36.75" customHeight="1">
      <c r="A220" s="69" t="s">
        <v>150</v>
      </c>
      <c r="B220" s="156">
        <v>128600</v>
      </c>
      <c r="C220" s="156">
        <v>128600</v>
      </c>
      <c r="D220" s="157">
        <v>136500</v>
      </c>
      <c r="E220" s="157">
        <v>136500</v>
      </c>
      <c r="F220" s="157">
        <v>136500</v>
      </c>
      <c r="G220" s="157">
        <v>131800</v>
      </c>
      <c r="H220" s="158">
        <v>86800</v>
      </c>
      <c r="I220" s="69" t="s">
        <v>150</v>
      </c>
      <c r="J220" s="157">
        <v>82500</v>
      </c>
      <c r="K220" s="157">
        <v>82500</v>
      </c>
      <c r="L220" s="157">
        <v>81500</v>
      </c>
      <c r="M220" s="157">
        <v>81500</v>
      </c>
      <c r="N220" s="157">
        <v>82700</v>
      </c>
      <c r="O220" s="54">
        <f aca="true" t="shared" si="57" ref="O220:O228">SUM(J220:N220,B220:H220)</f>
        <v>1296000</v>
      </c>
    </row>
    <row r="221" spans="1:15" ht="36.75" customHeight="1">
      <c r="A221" s="198" t="s">
        <v>151</v>
      </c>
      <c r="B221" s="159">
        <v>29500</v>
      </c>
      <c r="C221" s="159">
        <v>28000</v>
      </c>
      <c r="D221" s="159">
        <v>38300</v>
      </c>
      <c r="E221" s="159">
        <v>49300</v>
      </c>
      <c r="F221" s="159">
        <v>33400</v>
      </c>
      <c r="G221" s="159">
        <v>45200</v>
      </c>
      <c r="H221" s="68">
        <v>38200</v>
      </c>
      <c r="I221" s="198" t="s">
        <v>151</v>
      </c>
      <c r="J221" s="159">
        <v>39200</v>
      </c>
      <c r="K221" s="159">
        <v>43300</v>
      </c>
      <c r="L221" s="159">
        <v>35400</v>
      </c>
      <c r="M221" s="159">
        <v>32500</v>
      </c>
      <c r="N221" s="159">
        <v>26700</v>
      </c>
      <c r="O221" s="98">
        <f t="shared" si="57"/>
        <v>439000</v>
      </c>
    </row>
    <row r="222" spans="1:17" ht="36.75" customHeight="1">
      <c r="A222" s="93" t="s">
        <v>152</v>
      </c>
      <c r="B222" s="101">
        <f aca="true" t="shared" si="58" ref="B222:H222">B223+B227+B228</f>
        <v>39500</v>
      </c>
      <c r="C222" s="101">
        <f t="shared" si="58"/>
        <v>47500</v>
      </c>
      <c r="D222" s="101">
        <f t="shared" si="58"/>
        <v>87600</v>
      </c>
      <c r="E222" s="101">
        <f t="shared" si="58"/>
        <v>128600</v>
      </c>
      <c r="F222" s="101">
        <f t="shared" si="58"/>
        <v>61600</v>
      </c>
      <c r="G222" s="101">
        <f t="shared" si="58"/>
        <v>41100</v>
      </c>
      <c r="H222" s="60">
        <f t="shared" si="58"/>
        <v>22400</v>
      </c>
      <c r="I222" s="93" t="s">
        <v>152</v>
      </c>
      <c r="J222" s="101">
        <f>J223+J227+J228</f>
        <v>19500</v>
      </c>
      <c r="K222" s="101">
        <f>K223+K227+K228</f>
        <v>19500</v>
      </c>
      <c r="L222" s="101">
        <f>L223+L227+L228</f>
        <v>18000</v>
      </c>
      <c r="M222" s="101">
        <f>M223+M227+M228</f>
        <v>16400</v>
      </c>
      <c r="N222" s="101">
        <f>N223+N227+N228</f>
        <v>16700</v>
      </c>
      <c r="O222" s="98">
        <f t="shared" si="57"/>
        <v>518400</v>
      </c>
      <c r="P222" s="37"/>
      <c r="Q222" s="102"/>
    </row>
    <row r="223" spans="1:17" ht="36.75" customHeight="1">
      <c r="A223" s="70" t="s">
        <v>61</v>
      </c>
      <c r="B223" s="71">
        <f>SUM(B224:B226)</f>
        <v>28100</v>
      </c>
      <c r="C223" s="71">
        <f aca="true" t="shared" si="59" ref="C223:H223">SUM(C224:C226)</f>
        <v>36100</v>
      </c>
      <c r="D223" s="71">
        <f t="shared" si="59"/>
        <v>76200</v>
      </c>
      <c r="E223" s="71">
        <f t="shared" si="59"/>
        <v>117200</v>
      </c>
      <c r="F223" s="71">
        <f t="shared" si="59"/>
        <v>49200</v>
      </c>
      <c r="G223" s="71">
        <f t="shared" si="59"/>
        <v>26700</v>
      </c>
      <c r="H223" s="72">
        <f t="shared" si="59"/>
        <v>9000</v>
      </c>
      <c r="I223" s="70" t="s">
        <v>61</v>
      </c>
      <c r="J223" s="71">
        <f>SUM(J224:J226)</f>
        <v>6100</v>
      </c>
      <c r="K223" s="71">
        <f>SUM(K224:K226)</f>
        <v>6100</v>
      </c>
      <c r="L223" s="71">
        <f>SUM(L224:L226)</f>
        <v>4600</v>
      </c>
      <c r="M223" s="71">
        <f>SUM(M224:M226)</f>
        <v>3000</v>
      </c>
      <c r="N223" s="71">
        <f>SUM(N224:N226)</f>
        <v>2500</v>
      </c>
      <c r="O223" s="199">
        <f t="shared" si="57"/>
        <v>364800</v>
      </c>
      <c r="P223" s="37"/>
      <c r="Q223" s="102"/>
    </row>
    <row r="224" spans="1:17" ht="36.75" customHeight="1">
      <c r="A224" s="74" t="s">
        <v>74</v>
      </c>
      <c r="B224" s="75">
        <v>20000</v>
      </c>
      <c r="C224" s="75">
        <v>27000</v>
      </c>
      <c r="D224" s="75">
        <v>60000</v>
      </c>
      <c r="E224" s="75">
        <v>77000</v>
      </c>
      <c r="F224" s="75">
        <v>25000</v>
      </c>
      <c r="G224" s="75">
        <v>17000</v>
      </c>
      <c r="H224" s="76">
        <v>5000</v>
      </c>
      <c r="I224" s="74" t="s">
        <v>74</v>
      </c>
      <c r="J224" s="75">
        <v>3000</v>
      </c>
      <c r="K224" s="75">
        <v>3000</v>
      </c>
      <c r="L224" s="75">
        <v>3000</v>
      </c>
      <c r="M224" s="75">
        <v>2000</v>
      </c>
      <c r="N224" s="75">
        <v>1500</v>
      </c>
      <c r="O224" s="77">
        <f t="shared" si="57"/>
        <v>243500</v>
      </c>
      <c r="P224" s="37"/>
      <c r="Q224" s="102"/>
    </row>
    <row r="225" spans="1:17" ht="36.75" customHeight="1">
      <c r="A225" s="74" t="s">
        <v>75</v>
      </c>
      <c r="B225" s="75">
        <v>8000</v>
      </c>
      <c r="C225" s="75">
        <v>9000</v>
      </c>
      <c r="D225" s="75">
        <v>16000</v>
      </c>
      <c r="E225" s="75">
        <v>40000</v>
      </c>
      <c r="F225" s="75">
        <v>24000</v>
      </c>
      <c r="G225" s="75">
        <v>9500</v>
      </c>
      <c r="H225" s="76">
        <v>4000</v>
      </c>
      <c r="I225" s="74" t="s">
        <v>75</v>
      </c>
      <c r="J225" s="75">
        <v>3100</v>
      </c>
      <c r="K225" s="75">
        <v>3100</v>
      </c>
      <c r="L225" s="75">
        <v>1600</v>
      </c>
      <c r="M225" s="75">
        <v>1000</v>
      </c>
      <c r="N225" s="75">
        <v>1000</v>
      </c>
      <c r="O225" s="77">
        <f t="shared" si="57"/>
        <v>120300</v>
      </c>
      <c r="P225" s="37"/>
      <c r="Q225" s="102"/>
    </row>
    <row r="226" spans="1:17" ht="36.75" customHeight="1">
      <c r="A226" s="74" t="s">
        <v>76</v>
      </c>
      <c r="B226" s="75">
        <v>100</v>
      </c>
      <c r="C226" s="75">
        <v>100</v>
      </c>
      <c r="D226" s="75">
        <v>200</v>
      </c>
      <c r="E226" s="75">
        <v>200</v>
      </c>
      <c r="F226" s="75">
        <v>200</v>
      </c>
      <c r="G226" s="75">
        <v>200</v>
      </c>
      <c r="H226" s="76">
        <v>0</v>
      </c>
      <c r="I226" s="74" t="s">
        <v>76</v>
      </c>
      <c r="J226" s="75">
        <v>0</v>
      </c>
      <c r="K226" s="75">
        <v>0</v>
      </c>
      <c r="L226" s="75">
        <v>0</v>
      </c>
      <c r="M226" s="75">
        <v>0</v>
      </c>
      <c r="N226" s="75">
        <v>0</v>
      </c>
      <c r="O226" s="77">
        <f t="shared" si="57"/>
        <v>1000</v>
      </c>
      <c r="P226" s="37"/>
      <c r="Q226" s="102"/>
    </row>
    <row r="227" spans="1:17" ht="36.75" customHeight="1">
      <c r="A227" s="70" t="s">
        <v>65</v>
      </c>
      <c r="B227" s="139">
        <v>11000</v>
      </c>
      <c r="C227" s="139">
        <v>11000</v>
      </c>
      <c r="D227" s="139">
        <v>11000</v>
      </c>
      <c r="E227" s="139">
        <v>11000</v>
      </c>
      <c r="F227" s="139">
        <v>12000</v>
      </c>
      <c r="G227" s="139">
        <v>14000</v>
      </c>
      <c r="H227" s="127">
        <v>13000</v>
      </c>
      <c r="I227" s="70" t="s">
        <v>65</v>
      </c>
      <c r="J227" s="139">
        <v>13000</v>
      </c>
      <c r="K227" s="139">
        <v>13000</v>
      </c>
      <c r="L227" s="139">
        <v>13000</v>
      </c>
      <c r="M227" s="139">
        <v>13000</v>
      </c>
      <c r="N227" s="139">
        <v>13800</v>
      </c>
      <c r="O227" s="77">
        <f t="shared" si="57"/>
        <v>148800</v>
      </c>
      <c r="P227" s="37"/>
      <c r="Q227" s="102"/>
    </row>
    <row r="228" spans="1:17" ht="36.75" customHeight="1" thickBot="1">
      <c r="A228" s="70" t="s">
        <v>66</v>
      </c>
      <c r="B228" s="139">
        <v>400</v>
      </c>
      <c r="C228" s="139">
        <v>400</v>
      </c>
      <c r="D228" s="139">
        <v>400</v>
      </c>
      <c r="E228" s="139">
        <v>400</v>
      </c>
      <c r="F228" s="139">
        <v>400</v>
      </c>
      <c r="G228" s="139">
        <v>400</v>
      </c>
      <c r="H228" s="127">
        <v>400</v>
      </c>
      <c r="I228" s="70" t="s">
        <v>66</v>
      </c>
      <c r="J228" s="139">
        <v>400</v>
      </c>
      <c r="K228" s="139">
        <v>400</v>
      </c>
      <c r="L228" s="139">
        <v>400</v>
      </c>
      <c r="M228" s="139">
        <v>400</v>
      </c>
      <c r="N228" s="139">
        <v>400</v>
      </c>
      <c r="O228" s="77">
        <f t="shared" si="57"/>
        <v>4800</v>
      </c>
      <c r="P228" s="37"/>
      <c r="Q228" s="102"/>
    </row>
    <row r="229" spans="1:15" ht="36.75" customHeight="1" thickBot="1">
      <c r="A229" s="81" t="s">
        <v>28</v>
      </c>
      <c r="B229" s="113">
        <f aca="true" t="shared" si="60" ref="B229:H229">SUM(B220:B222)</f>
        <v>197600</v>
      </c>
      <c r="C229" s="113">
        <f t="shared" si="60"/>
        <v>204100</v>
      </c>
      <c r="D229" s="113">
        <f t="shared" si="60"/>
        <v>262400</v>
      </c>
      <c r="E229" s="113">
        <f t="shared" si="60"/>
        <v>314400</v>
      </c>
      <c r="F229" s="113">
        <f t="shared" si="60"/>
        <v>231500</v>
      </c>
      <c r="G229" s="113">
        <f t="shared" si="60"/>
        <v>218100</v>
      </c>
      <c r="H229" s="114">
        <f t="shared" si="60"/>
        <v>147400</v>
      </c>
      <c r="I229" s="81" t="s">
        <v>28</v>
      </c>
      <c r="J229" s="113">
        <f>SUM(J220:J222)</f>
        <v>141200</v>
      </c>
      <c r="K229" s="113">
        <f>SUM(K220:K222)</f>
        <v>145300</v>
      </c>
      <c r="L229" s="113">
        <f>SUM(L220:L222)</f>
        <v>134900</v>
      </c>
      <c r="M229" s="113">
        <f>SUM(M220:M222)</f>
        <v>130400</v>
      </c>
      <c r="N229" s="113">
        <f>SUM(N220:N222)</f>
        <v>126100</v>
      </c>
      <c r="O229" s="168">
        <f>SUM(J229:N229,B229:H229)</f>
        <v>2253400</v>
      </c>
    </row>
  </sheetData>
  <sheetProtection/>
  <mergeCells count="22">
    <mergeCell ref="A5:A6"/>
    <mergeCell ref="I5:I6"/>
    <mergeCell ref="A33:A34"/>
    <mergeCell ref="I33:I34"/>
    <mergeCell ref="A50:A51"/>
    <mergeCell ref="I50:I51"/>
    <mergeCell ref="A73:A74"/>
    <mergeCell ref="I73:I74"/>
    <mergeCell ref="A96:A97"/>
    <mergeCell ref="I96:I97"/>
    <mergeCell ref="A120:A121"/>
    <mergeCell ref="I120:I121"/>
    <mergeCell ref="A200:A201"/>
    <mergeCell ref="I200:I201"/>
    <mergeCell ref="A218:A219"/>
    <mergeCell ref="I218:I219"/>
    <mergeCell ref="A142:A143"/>
    <mergeCell ref="I142:I143"/>
    <mergeCell ref="A162:A163"/>
    <mergeCell ref="I162:I163"/>
    <mergeCell ref="A180:A181"/>
    <mergeCell ref="I180:I181"/>
  </mergeCells>
  <printOptions horizontalCentered="1" verticalCentered="1"/>
  <pageMargins left="0.3937007874015748" right="0.3937007874015748" top="0.1968503937007874" bottom="0.3937007874015748" header="0.31496062992125984" footer="0.3937007874015748"/>
  <pageSetup horizontalDpi="600" verticalDpi="600" orientation="landscape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iLLUSiON</cp:lastModifiedBy>
  <cp:lastPrinted>2011-03-23T07:18:02Z</cp:lastPrinted>
  <dcterms:created xsi:type="dcterms:W3CDTF">2011-02-16T06:47:29Z</dcterms:created>
  <dcterms:modified xsi:type="dcterms:W3CDTF">2011-03-23T07:18:06Z</dcterms:modified>
  <cp:category/>
  <cp:version/>
  <cp:contentType/>
  <cp:contentStatus/>
</cp:coreProperties>
</file>