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1"/>
  </bookViews>
  <sheets>
    <sheet name="ใบปะหน้า" sheetId="1" r:id="rId1"/>
    <sheet name="ภาคที่10" sheetId="2" r:id="rId2"/>
  </sheets>
  <externalReferences>
    <externalReference r:id="rId5"/>
  </externalReferences>
  <definedNames>
    <definedName name="_xlnm.Print_Area" localSheetId="0">'ใบปะหน้า'!#REF!,'ใบปะหน้า'!#REF!,'ใบปะหน้า'!#REF!,'ใบปะหน้า'!#REF!,'ใบปะหน้า'!#REF!,'ใบปะหน้า'!#REF!,'ใบปะหน้า'!#REF!,'ใบปะหน้า'!#REF!,'ใบปะหน้า'!#REF!,'ใบปะหน้า'!#REF!,'ใบปะหน้า'!$A$2:$F$12</definedName>
    <definedName name="_xlnm.Print_Area" localSheetId="1">'ภาคที่10'!$A$1:$H$163</definedName>
  </definedNames>
  <calcPr fullCalcOnLoad="1"/>
</workbook>
</file>

<file path=xl/sharedStrings.xml><?xml version="1.0" encoding="utf-8"?>
<sst xmlns="http://schemas.openxmlformats.org/spreadsheetml/2006/main" count="407" uniqueCount="121">
  <si>
    <t xml:space="preserve"> - 196 -</t>
  </si>
  <si>
    <t xml:space="preserve"> - 197 -</t>
  </si>
  <si>
    <t>เป้าหมายรายได้ภาษีสรรพสามิต ประจำปีงบประมาณ 2554</t>
  </si>
  <si>
    <t>สำนักงานสรรพสามิตภาคที่ 10</t>
  </si>
  <si>
    <t>หน่วย : บาท</t>
  </si>
  <si>
    <t>เดือน                                               รายได้</t>
  </si>
  <si>
    <t>ตุลาคม</t>
  </si>
  <si>
    <t>พฤศจิกายน</t>
  </si>
  <si>
    <t>ธันวาคม</t>
  </si>
  <si>
    <t>มกราคม</t>
  </si>
  <si>
    <t>กุมภาพันธ์</t>
  </si>
  <si>
    <t xml:space="preserve"> มีนาคม</t>
  </si>
  <si>
    <t>เมษายน</t>
  </si>
  <si>
    <t>พฤษภาคม</t>
  </si>
  <si>
    <t xml:space="preserve"> มิถุนายน</t>
  </si>
  <si>
    <t>กรกฎาคม</t>
  </si>
  <si>
    <t>สิงหาคม</t>
  </si>
  <si>
    <t>กันยายน</t>
  </si>
  <si>
    <t>รวม</t>
  </si>
  <si>
    <t xml:space="preserve"> </t>
  </si>
  <si>
    <t xml:space="preserve">  1. สุรา</t>
  </si>
  <si>
    <t xml:space="preserve">  2. เบียร์</t>
  </si>
  <si>
    <t xml:space="preserve">  3. ยาสูบ</t>
  </si>
  <si>
    <t xml:space="preserve">  4. ไพ่และเงินผลประโยชน์</t>
  </si>
  <si>
    <t xml:space="preserve">  5. เครื่องดื่ม</t>
  </si>
  <si>
    <t xml:space="preserve">  6. น้ำมันและผลิตภัณฑ์น้ำมัน</t>
  </si>
  <si>
    <t xml:space="preserve">  7. รถยนต์</t>
  </si>
  <si>
    <t xml:space="preserve">  8. รถจักรยานยนต์</t>
  </si>
  <si>
    <t xml:space="preserve">  9. เครื่องไฟฟ้า</t>
  </si>
  <si>
    <t>10. ผลิตภัณฑ์เครื่องหอมและเครื่องสำอาง</t>
  </si>
  <si>
    <t>11. แบตเตอรี่</t>
  </si>
  <si>
    <t>12. สนามกอล์ฟ</t>
  </si>
  <si>
    <t>13. สนามม้า</t>
  </si>
  <si>
    <t>14. ไนท์คลับ</t>
  </si>
  <si>
    <t>15. อาบอบนวด</t>
  </si>
  <si>
    <t>16. พรม</t>
  </si>
  <si>
    <t>17. แก้วและเครื่องแก้ว</t>
  </si>
  <si>
    <t>18. รายได้เบ็ดเตล็ด</t>
  </si>
  <si>
    <t xml:space="preserve">       ก. ใบอนุญาต</t>
  </si>
  <si>
    <t xml:space="preserve">             - สุรา</t>
  </si>
  <si>
    <t xml:space="preserve">             - ยาสูบ</t>
  </si>
  <si>
    <t xml:space="preserve">             - ไพ่</t>
  </si>
  <si>
    <t xml:space="preserve">        ข. ค่าปรับเปรียบเทียบคดี</t>
  </si>
  <si>
    <t xml:space="preserve">        ค. เบ็ดเตล็ดอื่น</t>
  </si>
  <si>
    <t xml:space="preserve"> - 198 -</t>
  </si>
  <si>
    <t xml:space="preserve"> - 199 -</t>
  </si>
  <si>
    <t>สำนักงานสรรพสามิตพื้นที่กรุงเทพมหานคร 1</t>
  </si>
  <si>
    <t>เดือน                                                              รายได้</t>
  </si>
  <si>
    <t>เดือน                                                                  รายได้</t>
  </si>
  <si>
    <t xml:space="preserve"> 1. สุรา</t>
  </si>
  <si>
    <t xml:space="preserve"> 2. เบียร์</t>
  </si>
  <si>
    <t xml:space="preserve"> 3. ยาสูบ</t>
  </si>
  <si>
    <t xml:space="preserve"> 4. เครื่องดื่ม</t>
  </si>
  <si>
    <t xml:space="preserve"> 5. น้ำมันและผลิตภัณฑ์น้ำมัน</t>
  </si>
  <si>
    <t xml:space="preserve"> 6. รถยนต์</t>
  </si>
  <si>
    <t xml:space="preserve"> 7. รถจักรยานยนต์</t>
  </si>
  <si>
    <t xml:space="preserve"> 8. เครื่องไฟฟ้า</t>
  </si>
  <si>
    <t xml:space="preserve"> 9. ผลิตภัณฑ์เครื่องหอมและเครื่องสำอาง</t>
  </si>
  <si>
    <t xml:space="preserve"> 10. แบตเตอรี่</t>
  </si>
  <si>
    <t xml:space="preserve"> 11. สนามกอล์ฟ</t>
  </si>
  <si>
    <t xml:space="preserve"> 12. ไนท์คลับ</t>
  </si>
  <si>
    <t xml:space="preserve"> 13. อาบอบนวด</t>
  </si>
  <si>
    <t xml:space="preserve"> 14. รายได้เบ็ดเตล็ด</t>
  </si>
  <si>
    <t xml:space="preserve"> - 200 -</t>
  </si>
  <si>
    <t xml:space="preserve"> - 201 -</t>
  </si>
  <si>
    <t>สำนักงานสรรพสามิตพื้นที่กรุงเทพมหานคร 2</t>
  </si>
  <si>
    <t>เดือน                                                             รายได้</t>
  </si>
  <si>
    <t xml:space="preserve">  1. เบียร์</t>
  </si>
  <si>
    <t xml:space="preserve">  2. เครื่องดื่ม</t>
  </si>
  <si>
    <t xml:space="preserve">  3. น้ำมันและผลิตภัณฑ์น้ำมัน</t>
  </si>
  <si>
    <t xml:space="preserve">  4. รถยนต์</t>
  </si>
  <si>
    <t xml:space="preserve">  5. รถจักรยานยนต์</t>
  </si>
  <si>
    <t xml:space="preserve">  6. ผลิตภัณฑ์เครื่องหอมและเครื่องสำอาง</t>
  </si>
  <si>
    <t xml:space="preserve">  7. แบตเตอรี่</t>
  </si>
  <si>
    <t xml:space="preserve">  8. สนามกอล์ฟ</t>
  </si>
  <si>
    <t xml:space="preserve">  9. สนามม้า</t>
  </si>
  <si>
    <t xml:space="preserve"> 10. ไนท์คลับ</t>
  </si>
  <si>
    <t xml:space="preserve"> 11. อาบอบนวด</t>
  </si>
  <si>
    <t xml:space="preserve"> 12. รายได้เบ็ดเตล็ด</t>
  </si>
  <si>
    <t xml:space="preserve"> - 202 -</t>
  </si>
  <si>
    <t xml:space="preserve"> - 203 -</t>
  </si>
  <si>
    <t>สำนักงานสรรพสามิตพื้นที่กรุงเทพมหานคร 3</t>
  </si>
  <si>
    <t>เดือน                                                               รายได้</t>
  </si>
  <si>
    <t>เดือน                                                                 รายได้</t>
  </si>
  <si>
    <t xml:space="preserve"> 10. ผลิตภัณฑ์เครื่องหอมและเครื่องสำอาง</t>
  </si>
  <si>
    <t xml:space="preserve"> 11. แบตเตอรี่</t>
  </si>
  <si>
    <t xml:space="preserve"> 12. สนามกอล์ฟ</t>
  </si>
  <si>
    <t xml:space="preserve"> 13. ไนท์คลับ</t>
  </si>
  <si>
    <t xml:space="preserve"> 14. อาบอบนวด</t>
  </si>
  <si>
    <t xml:space="preserve"> 15. พรม</t>
  </si>
  <si>
    <t xml:space="preserve"> 16. แก้วและเครื่องแก้ว</t>
  </si>
  <si>
    <t xml:space="preserve"> 17. รายได้เบ็ดเตล็ด</t>
  </si>
  <si>
    <t xml:space="preserve"> - 204 -</t>
  </si>
  <si>
    <t xml:space="preserve"> - 205 -</t>
  </si>
  <si>
    <t>สำนักงานสรรพสามิตพื้นที่กรุงเทพมหานคร 4</t>
  </si>
  <si>
    <t xml:space="preserve">  3. รถยนต์</t>
  </si>
  <si>
    <t xml:space="preserve">  4. รถจักรยานยนต์</t>
  </si>
  <si>
    <t xml:space="preserve">  5. เครื่องไฟฟ้า</t>
  </si>
  <si>
    <t xml:space="preserve">  9. อาบอบนวด</t>
  </si>
  <si>
    <t xml:space="preserve">  10. แก้วและเครื่องแก้ว</t>
  </si>
  <si>
    <t xml:space="preserve">  11. รายได้เบ็ดเตล็ด</t>
  </si>
  <si>
    <t xml:space="preserve"> - 206 -</t>
  </si>
  <si>
    <t xml:space="preserve"> - 207 -</t>
  </si>
  <si>
    <t>สำนักงานสรรพสามิตพื้นที่กรุงเทพมหานคร 5</t>
  </si>
  <si>
    <t xml:space="preserve">  4. เครื่องดื่ม</t>
  </si>
  <si>
    <t xml:space="preserve">  5. รถยนต์</t>
  </si>
  <si>
    <t xml:space="preserve">  6. รถจักรยานยนต์</t>
  </si>
  <si>
    <t xml:space="preserve">  7. เครื่องไฟฟ้า</t>
  </si>
  <si>
    <t xml:space="preserve">  8. ผลิตภัณฑ์เครื่องหอมและเครื่องสำอาง</t>
  </si>
  <si>
    <t xml:space="preserve">  9. แบตเตอรี่</t>
  </si>
  <si>
    <t xml:space="preserve"> 10. สนามกอล์ฟ</t>
  </si>
  <si>
    <t xml:space="preserve"> 12. พรม</t>
  </si>
  <si>
    <t xml:space="preserve"> 13. รายได้เบ็ดเตล็ด</t>
  </si>
  <si>
    <t>เป้าหมายรายได้ภาษีสรรพสามิต  ประจำปีงบประมาณ 2554</t>
  </si>
  <si>
    <t>สำนักงานสรรพสามิต</t>
  </si>
  <si>
    <t>รวมรายได้ (บาท)</t>
  </si>
  <si>
    <t>พื้นที่กรุงเทพมหานคร 1</t>
  </si>
  <si>
    <t>พื้นที่กรุงเทพมหานคร 2</t>
  </si>
  <si>
    <t>พื้นที่กรุงเทพมหานคร 3</t>
  </si>
  <si>
    <t>พื้นที่กรุงเทพมหานคร 4</t>
  </si>
  <si>
    <t>พื้นที่กรุงเทพมหานคร 5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</si>
</sst>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4"/>
      <name val="AngsanaUPC"/>
      <family val="0"/>
    </font>
    <font>
      <sz val="15"/>
      <name val="TH SarabunPSK"/>
      <family val="2"/>
    </font>
    <font>
      <b/>
      <sz val="15"/>
      <name val="TH SarabunPSK"/>
      <family val="2"/>
    </font>
    <font>
      <b/>
      <i/>
      <sz val="15"/>
      <name val="TH SarabunPSK"/>
      <family val="2"/>
    </font>
    <font>
      <i/>
      <sz val="15"/>
      <name val="TH SarabunPSK"/>
      <family val="2"/>
    </font>
    <font>
      <b/>
      <sz val="20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sz val="10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b/>
      <sz val="17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 diagonalDown="1">
      <left style="medium"/>
      <right style="medium"/>
      <top style="medium"/>
      <bottom>
        <color indexed="63"/>
      </bottom>
      <diagonal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 diagonalDown="1">
      <left style="medium"/>
      <right style="medium"/>
      <top>
        <color indexed="63"/>
      </top>
      <bottom style="medium"/>
      <diagonal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thin"/>
      <top>
        <color indexed="63"/>
      </top>
      <bottom style="dotted"/>
    </border>
    <border>
      <left style="medium"/>
      <right style="thin"/>
      <top style="dotted"/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medium"/>
      <top style="dotted"/>
      <bottom>
        <color indexed="63"/>
      </bottom>
    </border>
    <border>
      <left>
        <color indexed="63"/>
      </left>
      <right style="thin"/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8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8">
    <xf numFmtId="0" fontId="0" fillId="0" borderId="0" xfId="0" applyFont="1" applyAlignment="1">
      <alignment/>
    </xf>
    <xf numFmtId="187" fontId="19" fillId="0" borderId="0" xfId="44" applyNumberFormat="1" applyFont="1" applyFill="1" applyAlignment="1" applyProtection="1">
      <alignment horizontal="centerContinuous"/>
      <protection locked="0"/>
    </xf>
    <xf numFmtId="187" fontId="19" fillId="0" borderId="0" xfId="44" applyNumberFormat="1" applyFont="1" applyFill="1" applyAlignment="1">
      <alignment horizontal="centerContinuous"/>
    </xf>
    <xf numFmtId="187" fontId="19" fillId="0" borderId="0" xfId="44" applyNumberFormat="1" applyFont="1" applyFill="1" applyAlignment="1" applyProtection="1">
      <alignment horizontal="centerContinuous"/>
      <protection/>
    </xf>
    <xf numFmtId="0" fontId="19" fillId="0" borderId="0" xfId="56" applyFont="1" applyFill="1">
      <alignment/>
      <protection/>
    </xf>
    <xf numFmtId="187" fontId="20" fillId="0" borderId="0" xfId="44" applyNumberFormat="1" applyFont="1" applyFill="1" applyAlignment="1" applyProtection="1">
      <alignment horizontal="centerContinuous"/>
      <protection locked="0"/>
    </xf>
    <xf numFmtId="187" fontId="20" fillId="0" borderId="0" xfId="44" applyNumberFormat="1" applyFont="1" applyFill="1" applyAlignment="1">
      <alignment horizontal="centerContinuous"/>
    </xf>
    <xf numFmtId="187" fontId="20" fillId="0" borderId="0" xfId="44" applyNumberFormat="1" applyFont="1" applyFill="1" applyAlignment="1">
      <alignment/>
    </xf>
    <xf numFmtId="187" fontId="19" fillId="0" borderId="0" xfId="44" applyNumberFormat="1" applyFont="1" applyFill="1" applyAlignment="1" applyProtection="1">
      <alignment/>
      <protection locked="0"/>
    </xf>
    <xf numFmtId="187" fontId="19" fillId="0" borderId="0" xfId="44" applyNumberFormat="1" applyFont="1" applyFill="1" applyAlignment="1">
      <alignment/>
    </xf>
    <xf numFmtId="187" fontId="20" fillId="0" borderId="0" xfId="44" applyNumberFormat="1" applyFont="1" applyFill="1" applyAlignment="1" applyProtection="1">
      <alignment horizontal="center"/>
      <protection locked="0"/>
    </xf>
    <xf numFmtId="187" fontId="19" fillId="0" borderId="0" xfId="44" applyNumberFormat="1" applyFont="1" applyFill="1" applyAlignment="1" applyProtection="1">
      <alignment horizontal="left"/>
      <protection locked="0"/>
    </xf>
    <xf numFmtId="0" fontId="20" fillId="0" borderId="10" xfId="56" applyFont="1" applyFill="1" applyBorder="1" applyAlignment="1">
      <alignment horizontal="left" vertical="center" wrapText="1" indent="1" readingOrder="2"/>
      <protection/>
    </xf>
    <xf numFmtId="187" fontId="20" fillId="0" borderId="11" xfId="44" applyNumberFormat="1" applyFont="1" applyFill="1" applyBorder="1" applyAlignment="1" applyProtection="1">
      <alignment horizontal="center"/>
      <protection locked="0"/>
    </xf>
    <xf numFmtId="187" fontId="20" fillId="0" borderId="12" xfId="44" applyNumberFormat="1" applyFont="1" applyFill="1" applyBorder="1" applyAlignment="1" applyProtection="1">
      <alignment horizontal="center"/>
      <protection locked="0"/>
    </xf>
    <xf numFmtId="187" fontId="20" fillId="0" borderId="13" xfId="44" applyNumberFormat="1" applyFont="1" applyFill="1" applyBorder="1" applyAlignment="1" applyProtection="1">
      <alignment horizontal="center"/>
      <protection locked="0"/>
    </xf>
    <xf numFmtId="187" fontId="20" fillId="0" borderId="14" xfId="44" applyNumberFormat="1" applyFont="1" applyFill="1" applyBorder="1" applyAlignment="1" applyProtection="1">
      <alignment horizontal="center"/>
      <protection locked="0"/>
    </xf>
    <xf numFmtId="0" fontId="20" fillId="0" borderId="15" xfId="56" applyFont="1" applyFill="1" applyBorder="1" applyAlignment="1">
      <alignment horizontal="left" vertical="center" wrapText="1" indent="1" readingOrder="2"/>
      <protection/>
    </xf>
    <xf numFmtId="187" fontId="20" fillId="0" borderId="16" xfId="44" applyNumberFormat="1" applyFont="1" applyFill="1" applyBorder="1" applyAlignment="1" applyProtection="1">
      <alignment horizontal="left"/>
      <protection locked="0"/>
    </xf>
    <xf numFmtId="187" fontId="20" fillId="0" borderId="16" xfId="44" applyNumberFormat="1" applyFont="1" applyFill="1" applyBorder="1" applyAlignment="1" applyProtection="1">
      <alignment/>
      <protection locked="0"/>
    </xf>
    <xf numFmtId="187" fontId="20" fillId="0" borderId="17" xfId="44" applyNumberFormat="1" applyFont="1" applyFill="1" applyBorder="1" applyAlignment="1" applyProtection="1">
      <alignment/>
      <protection locked="0"/>
    </xf>
    <xf numFmtId="187" fontId="20" fillId="0" borderId="18" xfId="44" applyNumberFormat="1" applyFont="1" applyFill="1" applyBorder="1" applyAlignment="1" applyProtection="1">
      <alignment/>
      <protection locked="0"/>
    </xf>
    <xf numFmtId="187" fontId="20" fillId="0" borderId="19" xfId="44" applyNumberFormat="1" applyFont="1" applyFill="1" applyBorder="1" applyAlignment="1" applyProtection="1">
      <alignment/>
      <protection locked="0"/>
    </xf>
    <xf numFmtId="187" fontId="20" fillId="0" borderId="20" xfId="44" applyNumberFormat="1" applyFont="1" applyFill="1" applyBorder="1" applyAlignment="1" applyProtection="1" quotePrefix="1">
      <alignment horizontal="left"/>
      <protection locked="0"/>
    </xf>
    <xf numFmtId="187" fontId="19" fillId="0" borderId="21" xfId="44" applyNumberFormat="1" applyFont="1" applyFill="1" applyBorder="1" applyAlignment="1" applyProtection="1">
      <alignment/>
      <protection locked="0"/>
    </xf>
    <xf numFmtId="187" fontId="19" fillId="0" borderId="22" xfId="44" applyNumberFormat="1" applyFont="1" applyFill="1" applyBorder="1" applyAlignment="1" applyProtection="1">
      <alignment/>
      <protection locked="0"/>
    </xf>
    <xf numFmtId="187" fontId="20" fillId="0" borderId="23" xfId="44" applyNumberFormat="1" applyFont="1" applyFill="1" applyBorder="1" applyAlignment="1" applyProtection="1">
      <alignment/>
      <protection locked="0"/>
    </xf>
    <xf numFmtId="187" fontId="20" fillId="0" borderId="20" xfId="44" applyNumberFormat="1" applyFont="1" applyFill="1" applyBorder="1" applyAlignment="1" applyProtection="1">
      <alignment horizontal="left"/>
      <protection locked="0"/>
    </xf>
    <xf numFmtId="187" fontId="20" fillId="0" borderId="20" xfId="44" applyNumberFormat="1" applyFont="1" applyFill="1" applyBorder="1" applyAlignment="1" applyProtection="1">
      <alignment/>
      <protection locked="0"/>
    </xf>
    <xf numFmtId="187" fontId="20" fillId="0" borderId="20" xfId="44" applyNumberFormat="1" applyFont="1" applyFill="1" applyBorder="1" applyAlignment="1" applyProtection="1" quotePrefix="1">
      <alignment horizontal="left"/>
      <protection/>
    </xf>
    <xf numFmtId="187" fontId="19" fillId="0" borderId="21" xfId="44" applyNumberFormat="1" applyFont="1" applyFill="1" applyBorder="1" applyAlignment="1" applyProtection="1">
      <alignment/>
      <protection/>
    </xf>
    <xf numFmtId="187" fontId="19" fillId="0" borderId="22" xfId="44" applyNumberFormat="1" applyFont="1" applyFill="1" applyBorder="1" applyAlignment="1" applyProtection="1">
      <alignment/>
      <protection/>
    </xf>
    <xf numFmtId="187" fontId="20" fillId="0" borderId="24" xfId="44" applyNumberFormat="1" applyFont="1" applyFill="1" applyBorder="1" applyAlignment="1" applyProtection="1" quotePrefix="1">
      <alignment horizontal="left"/>
      <protection/>
    </xf>
    <xf numFmtId="187" fontId="19" fillId="0" borderId="25" xfId="44" applyNumberFormat="1" applyFont="1" applyFill="1" applyBorder="1" applyAlignment="1" applyProtection="1">
      <alignment/>
      <protection/>
    </xf>
    <xf numFmtId="187" fontId="19" fillId="0" borderId="26" xfId="44" applyNumberFormat="1" applyFont="1" applyFill="1" applyBorder="1" applyAlignment="1" applyProtection="1">
      <alignment/>
      <protection/>
    </xf>
    <xf numFmtId="187" fontId="20" fillId="0" borderId="24" xfId="44" applyNumberFormat="1" applyFont="1" applyFill="1" applyBorder="1" applyAlignment="1" applyProtection="1">
      <alignment/>
      <protection locked="0"/>
    </xf>
    <xf numFmtId="187" fontId="19" fillId="0" borderId="27" xfId="44" applyNumberFormat="1" applyFont="1" applyFill="1" applyBorder="1" applyAlignment="1" applyProtection="1">
      <alignment/>
      <protection/>
    </xf>
    <xf numFmtId="187" fontId="19" fillId="0" borderId="28" xfId="44" applyNumberFormat="1" applyFont="1" applyFill="1" applyBorder="1" applyAlignment="1" applyProtection="1">
      <alignment/>
      <protection/>
    </xf>
    <xf numFmtId="0" fontId="19" fillId="0" borderId="0" xfId="56" applyFont="1" applyFill="1" applyBorder="1">
      <alignment/>
      <protection/>
    </xf>
    <xf numFmtId="187" fontId="20" fillId="0" borderId="20" xfId="44" applyNumberFormat="1" applyFont="1" applyFill="1" applyBorder="1" applyAlignment="1" applyProtection="1">
      <alignment horizontal="left"/>
      <protection/>
    </xf>
    <xf numFmtId="187" fontId="21" fillId="0" borderId="29" xfId="44" applyNumberFormat="1" applyFont="1" applyFill="1" applyBorder="1" applyAlignment="1" applyProtection="1" quotePrefix="1">
      <alignment horizontal="left"/>
      <protection locked="0"/>
    </xf>
    <xf numFmtId="187" fontId="22" fillId="0" borderId="30" xfId="44" applyNumberFormat="1" applyFont="1" applyFill="1" applyBorder="1" applyAlignment="1" applyProtection="1">
      <alignment/>
      <protection locked="0"/>
    </xf>
    <xf numFmtId="187" fontId="22" fillId="0" borderId="31" xfId="44" applyNumberFormat="1" applyFont="1" applyFill="1" applyBorder="1" applyAlignment="1" applyProtection="1">
      <alignment/>
      <protection locked="0"/>
    </xf>
    <xf numFmtId="187" fontId="21" fillId="0" borderId="29" xfId="44" applyNumberFormat="1" applyFont="1" applyFill="1" applyBorder="1" applyAlignment="1" applyProtection="1">
      <alignment/>
      <protection locked="0"/>
    </xf>
    <xf numFmtId="187" fontId="20" fillId="0" borderId="29" xfId="44" applyNumberFormat="1" applyFont="1" applyFill="1" applyBorder="1" applyAlignment="1" applyProtection="1" quotePrefix="1">
      <alignment horizontal="left"/>
      <protection locked="0"/>
    </xf>
    <xf numFmtId="187" fontId="19" fillId="0" borderId="30" xfId="44" applyNumberFormat="1" applyFont="1" applyFill="1" applyBorder="1" applyAlignment="1" applyProtection="1">
      <alignment/>
      <protection/>
    </xf>
    <xf numFmtId="187" fontId="19" fillId="0" borderId="31" xfId="44" applyNumberFormat="1" applyFont="1" applyFill="1" applyBorder="1" applyAlignment="1" applyProtection="1">
      <alignment/>
      <protection/>
    </xf>
    <xf numFmtId="187" fontId="20" fillId="0" borderId="29" xfId="44" applyNumberFormat="1" applyFont="1" applyFill="1" applyBorder="1" applyAlignment="1" applyProtection="1">
      <alignment/>
      <protection locked="0"/>
    </xf>
    <xf numFmtId="187" fontId="22" fillId="0" borderId="30" xfId="44" applyNumberFormat="1" applyFont="1" applyFill="1" applyBorder="1" applyAlignment="1" applyProtection="1">
      <alignment/>
      <protection/>
    </xf>
    <xf numFmtId="187" fontId="22" fillId="0" borderId="31" xfId="44" applyNumberFormat="1" applyFont="1" applyFill="1" applyBorder="1" applyAlignment="1" applyProtection="1">
      <alignment/>
      <protection/>
    </xf>
    <xf numFmtId="0" fontId="22" fillId="0" borderId="0" xfId="56" applyFont="1" applyFill="1">
      <alignment/>
      <protection/>
    </xf>
    <xf numFmtId="187" fontId="20" fillId="0" borderId="32" xfId="44" applyNumberFormat="1" applyFont="1" applyFill="1" applyBorder="1" applyAlignment="1" applyProtection="1">
      <alignment horizontal="center"/>
      <protection/>
    </xf>
    <xf numFmtId="187" fontId="20" fillId="0" borderId="33" xfId="44" applyNumberFormat="1" applyFont="1" applyFill="1" applyBorder="1" applyAlignment="1" applyProtection="1">
      <alignment/>
      <protection locked="0"/>
    </xf>
    <xf numFmtId="187" fontId="20" fillId="0" borderId="34" xfId="44" applyNumberFormat="1" applyFont="1" applyFill="1" applyBorder="1" applyAlignment="1" applyProtection="1">
      <alignment/>
      <protection locked="0"/>
    </xf>
    <xf numFmtId="187" fontId="20" fillId="0" borderId="32" xfId="44" applyNumberFormat="1" applyFont="1" applyFill="1" applyBorder="1" applyAlignment="1" applyProtection="1">
      <alignment horizontal="center"/>
      <protection locked="0"/>
    </xf>
    <xf numFmtId="187" fontId="20" fillId="0" borderId="32" xfId="44" applyNumberFormat="1" applyFont="1" applyFill="1" applyBorder="1" applyAlignment="1" applyProtection="1">
      <alignment/>
      <protection locked="0"/>
    </xf>
    <xf numFmtId="187" fontId="20" fillId="0" borderId="20" xfId="44" applyNumberFormat="1" applyFont="1" applyFill="1" applyBorder="1" applyAlignment="1" applyProtection="1">
      <alignment/>
      <protection locked="0"/>
    </xf>
    <xf numFmtId="187" fontId="19" fillId="0" borderId="35" xfId="44" applyNumberFormat="1" applyFont="1" applyFill="1" applyBorder="1" applyAlignment="1">
      <alignment/>
    </xf>
    <xf numFmtId="187" fontId="19" fillId="0" borderId="36" xfId="44" applyNumberFormat="1" applyFont="1" applyFill="1" applyBorder="1" applyAlignment="1">
      <alignment/>
    </xf>
    <xf numFmtId="187" fontId="19" fillId="0" borderId="37" xfId="44" applyNumberFormat="1" applyFont="1" applyFill="1" applyBorder="1" applyAlignment="1">
      <alignment/>
    </xf>
    <xf numFmtId="187" fontId="19" fillId="0" borderId="38" xfId="44" applyNumberFormat="1" applyFont="1" applyFill="1" applyBorder="1" applyAlignment="1">
      <alignment/>
    </xf>
    <xf numFmtId="187" fontId="19" fillId="0" borderId="21" xfId="44" applyNumberFormat="1" applyFont="1" applyFill="1" applyBorder="1" applyAlignment="1">
      <alignment/>
    </xf>
    <xf numFmtId="187" fontId="19" fillId="0" borderId="28" xfId="44" applyNumberFormat="1" applyFont="1" applyFill="1" applyBorder="1" applyAlignment="1">
      <alignment/>
    </xf>
    <xf numFmtId="187" fontId="19" fillId="0" borderId="22" xfId="44" applyNumberFormat="1" applyFont="1" applyFill="1" applyBorder="1" applyAlignment="1">
      <alignment/>
    </xf>
    <xf numFmtId="187" fontId="19" fillId="0" borderId="39" xfId="44" applyNumberFormat="1" applyFont="1" applyFill="1" applyBorder="1" applyAlignment="1">
      <alignment/>
    </xf>
    <xf numFmtId="187" fontId="19" fillId="0" borderId="27" xfId="44" applyNumberFormat="1" applyFont="1" applyFill="1" applyBorder="1" applyAlignment="1">
      <alignment/>
    </xf>
    <xf numFmtId="187" fontId="19" fillId="0" borderId="26" xfId="44" applyNumberFormat="1" applyFont="1" applyFill="1" applyBorder="1" applyAlignment="1">
      <alignment/>
    </xf>
    <xf numFmtId="187" fontId="19" fillId="0" borderId="40" xfId="44" applyNumberFormat="1" applyFont="1" applyFill="1" applyBorder="1" applyAlignment="1">
      <alignment/>
    </xf>
    <xf numFmtId="187" fontId="19" fillId="0" borderId="41" xfId="44" applyNumberFormat="1" applyFont="1" applyFill="1" applyBorder="1" applyAlignment="1">
      <alignment/>
    </xf>
    <xf numFmtId="187" fontId="20" fillId="0" borderId="24" xfId="44" applyNumberFormat="1" applyFont="1" applyFill="1" applyBorder="1" applyAlignment="1" applyProtection="1">
      <alignment horizontal="left"/>
      <protection/>
    </xf>
    <xf numFmtId="187" fontId="19" fillId="0" borderId="42" xfId="44" applyNumberFormat="1" applyFont="1" applyFill="1" applyBorder="1" applyAlignment="1" applyProtection="1">
      <alignment/>
      <protection/>
    </xf>
    <xf numFmtId="187" fontId="19" fillId="0" borderId="43" xfId="44" applyNumberFormat="1" applyFont="1" applyFill="1" applyBorder="1" applyAlignment="1" applyProtection="1">
      <alignment/>
      <protection/>
    </xf>
    <xf numFmtId="187" fontId="19" fillId="0" borderId="30" xfId="44" applyNumberFormat="1" applyFont="1" applyFill="1" applyBorder="1" applyAlignment="1" applyProtection="1">
      <alignment horizontal="center"/>
      <protection/>
    </xf>
    <xf numFmtId="187" fontId="22" fillId="0" borderId="17" xfId="44" applyNumberFormat="1" applyFont="1" applyFill="1" applyBorder="1" applyAlignment="1" applyProtection="1">
      <alignment/>
      <protection locked="0"/>
    </xf>
    <xf numFmtId="187" fontId="19" fillId="0" borderId="17" xfId="44" applyNumberFormat="1" applyFont="1" applyFill="1" applyBorder="1" applyAlignment="1" applyProtection="1">
      <alignment/>
      <protection locked="0"/>
    </xf>
    <xf numFmtId="187" fontId="19" fillId="0" borderId="39" xfId="44" applyNumberFormat="1" applyFont="1" applyFill="1" applyBorder="1" applyAlignment="1" applyProtection="1">
      <alignment/>
      <protection/>
    </xf>
    <xf numFmtId="187" fontId="19" fillId="0" borderId="44" xfId="44" applyNumberFormat="1" applyFont="1" applyFill="1" applyBorder="1" applyAlignment="1" applyProtection="1">
      <alignment/>
      <protection/>
    </xf>
    <xf numFmtId="187" fontId="20" fillId="0" borderId="45" xfId="44" applyNumberFormat="1" applyFont="1" applyFill="1" applyBorder="1" applyAlignment="1" applyProtection="1">
      <alignment horizontal="left"/>
      <protection/>
    </xf>
    <xf numFmtId="187" fontId="19" fillId="0" borderId="0" xfId="44" applyNumberFormat="1" applyFont="1" applyFill="1" applyBorder="1" applyAlignment="1" applyProtection="1">
      <alignment/>
      <protection/>
    </xf>
    <xf numFmtId="187" fontId="20" fillId="0" borderId="23" xfId="44" applyNumberFormat="1" applyFont="1" applyFill="1" applyBorder="1" applyAlignment="1" applyProtection="1" quotePrefix="1">
      <alignment horizontal="left"/>
      <protection locked="0"/>
    </xf>
    <xf numFmtId="187" fontId="19" fillId="0" borderId="46" xfId="44" applyNumberFormat="1" applyFont="1" applyFill="1" applyBorder="1" applyAlignment="1" applyProtection="1">
      <alignment horizontal="left"/>
      <protection locked="0"/>
    </xf>
    <xf numFmtId="187" fontId="19" fillId="0" borderId="46" xfId="44" applyNumberFormat="1" applyFont="1" applyFill="1" applyBorder="1" applyAlignment="1" applyProtection="1">
      <alignment/>
      <protection locked="0"/>
    </xf>
    <xf numFmtId="187" fontId="19" fillId="0" borderId="37" xfId="44" applyNumberFormat="1" applyFont="1" applyFill="1" applyBorder="1" applyAlignment="1" applyProtection="1">
      <alignment/>
      <protection locked="0"/>
    </xf>
    <xf numFmtId="187" fontId="19" fillId="0" borderId="47" xfId="44" applyNumberFormat="1" applyFont="1" applyFill="1" applyBorder="1" applyAlignment="1" applyProtection="1">
      <alignment/>
      <protection locked="0"/>
    </xf>
    <xf numFmtId="187" fontId="19" fillId="0" borderId="44" xfId="44" applyNumberFormat="1" applyFont="1" applyFill="1" applyBorder="1" applyAlignment="1" applyProtection="1">
      <alignment/>
      <protection locked="0"/>
    </xf>
    <xf numFmtId="187" fontId="19" fillId="0" borderId="41" xfId="44" applyNumberFormat="1" applyFont="1" applyFill="1" applyBorder="1" applyAlignment="1" applyProtection="1">
      <alignment/>
      <protection/>
    </xf>
    <xf numFmtId="0" fontId="19" fillId="0" borderId="39" xfId="56" applyFont="1" applyFill="1" applyBorder="1">
      <alignment/>
      <protection/>
    </xf>
    <xf numFmtId="187" fontId="19" fillId="0" borderId="48" xfId="44" applyNumberFormat="1" applyFont="1" applyFill="1" applyBorder="1" applyAlignment="1" applyProtection="1">
      <alignment/>
      <protection locked="0"/>
    </xf>
    <xf numFmtId="187" fontId="19" fillId="0" borderId="39" xfId="44" applyNumberFormat="1" applyFont="1" applyFill="1" applyBorder="1" applyAlignment="1" applyProtection="1">
      <alignment/>
      <protection locked="0"/>
    </xf>
    <xf numFmtId="187" fontId="22" fillId="0" borderId="30" xfId="44" applyNumberFormat="1" applyFont="1" applyFill="1" applyBorder="1" applyAlignment="1" applyProtection="1">
      <alignment horizontal="center"/>
      <protection locked="0"/>
    </xf>
    <xf numFmtId="187" fontId="19" fillId="0" borderId="0" xfId="56" applyNumberFormat="1" applyFont="1" applyFill="1">
      <alignment/>
      <protection/>
    </xf>
    <xf numFmtId="187" fontId="23" fillId="0" borderId="0" xfId="44" applyNumberFormat="1" applyFont="1" applyBorder="1" applyAlignment="1">
      <alignment horizontal="center"/>
    </xf>
    <xf numFmtId="0" fontId="24" fillId="0" borderId="0" xfId="56" applyFont="1">
      <alignment/>
      <protection/>
    </xf>
    <xf numFmtId="187" fontId="25" fillId="0" borderId="49" xfId="44" applyNumberFormat="1" applyFont="1" applyFill="1" applyBorder="1" applyAlignment="1" applyProtection="1">
      <alignment horizontal="center"/>
      <protection locked="0"/>
    </xf>
    <xf numFmtId="187" fontId="19" fillId="0" borderId="0" xfId="44" applyNumberFormat="1" applyFont="1" applyBorder="1" applyAlignment="1">
      <alignment/>
    </xf>
    <xf numFmtId="187" fontId="27" fillId="0" borderId="50" xfId="44" applyNumberFormat="1" applyFont="1" applyFill="1" applyBorder="1" applyAlignment="1" applyProtection="1">
      <alignment/>
      <protection/>
    </xf>
    <xf numFmtId="187" fontId="25" fillId="0" borderId="0" xfId="44" applyNumberFormat="1" applyFont="1" applyBorder="1" applyAlignment="1" applyProtection="1">
      <alignment horizontal="center"/>
      <protection locked="0"/>
    </xf>
    <xf numFmtId="187" fontId="23" fillId="0" borderId="0" xfId="44" applyNumberFormat="1" applyFont="1" applyBorder="1" applyAlignment="1">
      <alignment horizontal="center"/>
    </xf>
    <xf numFmtId="187" fontId="25" fillId="0" borderId="0" xfId="44" applyNumberFormat="1" applyFont="1" applyFill="1" applyBorder="1" applyAlignment="1" applyProtection="1">
      <alignment horizontal="center"/>
      <protection locked="0"/>
    </xf>
    <xf numFmtId="0" fontId="26" fillId="0" borderId="0" xfId="56" applyFont="1" applyFill="1" applyBorder="1">
      <alignment/>
      <protection/>
    </xf>
    <xf numFmtId="187" fontId="20" fillId="0" borderId="0" xfId="44" applyNumberFormat="1" applyFont="1" applyFill="1" applyBorder="1" applyAlignment="1" applyProtection="1">
      <alignment/>
      <protection locked="0"/>
    </xf>
    <xf numFmtId="187" fontId="20" fillId="0" borderId="0" xfId="44" applyNumberFormat="1" applyFont="1" applyBorder="1" applyAlignment="1" applyProtection="1">
      <alignment/>
      <protection/>
    </xf>
    <xf numFmtId="187" fontId="27" fillId="0" borderId="0" xfId="44" applyNumberFormat="1" applyFont="1" applyBorder="1" applyAlignment="1">
      <alignment horizontal="centerContinuous"/>
    </xf>
    <xf numFmtId="187" fontId="28" fillId="0" borderId="0" xfId="44" applyNumberFormat="1" applyFont="1" applyBorder="1" applyAlignment="1">
      <alignment horizontal="centerContinuous"/>
    </xf>
    <xf numFmtId="187" fontId="19" fillId="0" borderId="0" xfId="44" applyNumberFormat="1" applyFont="1" applyBorder="1" applyAlignment="1">
      <alignment horizontal="centerContinuous"/>
    </xf>
    <xf numFmtId="187" fontId="29" fillId="0" borderId="49" xfId="44" applyNumberFormat="1" applyFont="1" applyFill="1" applyBorder="1" applyAlignment="1" applyProtection="1">
      <alignment horizontal="center"/>
      <protection locked="0"/>
    </xf>
    <xf numFmtId="187" fontId="29" fillId="0" borderId="51" xfId="44" applyNumberFormat="1" applyFont="1" applyFill="1" applyBorder="1" applyAlignment="1" applyProtection="1">
      <alignment horizontal="center"/>
      <protection locked="0"/>
    </xf>
    <xf numFmtId="187" fontId="29" fillId="0" borderId="51" xfId="44" applyNumberFormat="1" applyFont="1" applyFill="1" applyBorder="1" applyAlignment="1">
      <alignment/>
    </xf>
    <xf numFmtId="187" fontId="29" fillId="0" borderId="51" xfId="44" applyNumberFormat="1" applyFont="1" applyFill="1" applyBorder="1" applyAlignment="1" applyProtection="1">
      <alignment/>
      <protection locked="0"/>
    </xf>
    <xf numFmtId="187" fontId="29" fillId="0" borderId="50" xfId="44" applyNumberFormat="1" applyFont="1" applyFill="1" applyBorder="1" applyAlignment="1" applyProtection="1">
      <alignment horizontal="center"/>
      <protection locked="0"/>
    </xf>
    <xf numFmtId="187" fontId="26" fillId="0" borderId="0" xfId="44" applyNumberFormat="1" applyFont="1" applyBorder="1" applyAlignment="1">
      <alignment/>
    </xf>
    <xf numFmtId="187" fontId="29" fillId="0" borderId="0" xfId="44" applyNumberFormat="1" applyFont="1" applyFill="1" applyBorder="1" applyAlignment="1" applyProtection="1">
      <alignment horizontal="center"/>
      <protection locked="0"/>
    </xf>
    <xf numFmtId="187" fontId="29" fillId="0" borderId="0" xfId="44" applyNumberFormat="1" applyFont="1" applyFill="1" applyBorder="1" applyAlignment="1">
      <alignment/>
    </xf>
    <xf numFmtId="187" fontId="29" fillId="0" borderId="0" xfId="44" applyNumberFormat="1" applyFont="1" applyFill="1" applyBorder="1" applyAlignment="1" applyProtection="1">
      <alignment/>
      <protection locked="0"/>
    </xf>
    <xf numFmtId="187" fontId="27" fillId="0" borderId="51" xfId="44" applyNumberFormat="1" applyFont="1" applyFill="1" applyBorder="1" applyAlignment="1" applyProtection="1">
      <alignment horizontal="center"/>
      <protection locked="0"/>
    </xf>
    <xf numFmtId="187" fontId="27" fillId="0" borderId="51" xfId="44" applyNumberFormat="1" applyFont="1" applyFill="1" applyBorder="1" applyAlignment="1">
      <alignment/>
    </xf>
    <xf numFmtId="187" fontId="27" fillId="0" borderId="51" xfId="44" applyNumberFormat="1" applyFont="1" applyFill="1" applyBorder="1" applyAlignment="1" applyProtection="1">
      <alignment/>
      <protection locked="0"/>
    </xf>
    <xf numFmtId="187" fontId="27" fillId="0" borderId="0" xfId="56" applyNumberFormat="1" applyFon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เครื่องหมายจุลภาค 2" xfId="63"/>
    <cellStyle name="เครื่องหมายจุลภาค 2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43.52\&#3648;&#3611;&#3657;&#3634;&#3627;&#3617;&#3634;&#3618;&#3619;&#3634;&#3618;&#3652;&#3604;&#3657;&#3616;&#3634;&#3625;&#3637;&#3626;&#3619;&#3619;&#3614;&#3626;&#3634;&#3617;&#3636;&#3605;\&#3648;&#3611;&#3657;&#3634;&#3627;&#3617;&#3634;&#3618;&#3611;&#3637;&#3591;&#3610;&#3631;54\&#3648;&#3611;&#3657;&#3634;&#3627;&#3617;&#3634;&#3618;&#3611;&#3637;&#3591;&#3610;&#3631;54(&#3648;&#3614;&#3636;&#3656;&#3617;&#3611;&#3619;&#3632;&#3626;&#3636;&#3607;&#3608;&#3636;&#3616;&#3634;&#3614;425,500&#3621;&#3610;.)\&#3648;&#3611;&#3657;&#3634;&#3627;&#3617;&#3634;&#3618;&#3611;&#3637;&#3591;&#3610;&#3631;54%20(&#3648;&#3614;&#3636;&#3656;&#3617;&#3611;&#3619;&#3632;&#3626;&#3636;&#3607;&#3608;&#3636;&#3616;&#3634;&#3614;%20425,500%20&#3621;&#3657;&#3634;&#3609;&#3610;&#3634;&#3607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การตั้งค่า"/>
      <sheetName val="P3(ปรับ)"/>
      <sheetName val="สารบัญ"/>
      <sheetName val="P2"/>
      <sheetName val="p3"/>
      <sheetName val="p4"/>
      <sheetName val="ใบปะหน้า"/>
      <sheetName val="ภาคที่1"/>
      <sheetName val="ภาคที่2"/>
      <sheetName val="ภาคที่3"/>
      <sheetName val="ภาคที่4"/>
      <sheetName val="ภาคที่5"/>
      <sheetName val="ภาคที่6"/>
      <sheetName val="ภาคที่7"/>
      <sheetName val="ภาคที่8"/>
      <sheetName val="ภาคที่9"/>
      <sheetName val="ภาคที่10"/>
    </sheetNames>
    <sheetDataSet>
      <sheetData sheetId="16">
        <row r="58">
          <cell r="O58">
            <v>335046700</v>
          </cell>
        </row>
        <row r="83">
          <cell r="O83">
            <v>7011154200</v>
          </cell>
        </row>
        <row r="113">
          <cell r="O113">
            <v>59374970100</v>
          </cell>
        </row>
        <row r="137">
          <cell r="O137">
            <v>1612336200</v>
          </cell>
        </row>
        <row r="163">
          <cell r="O163">
            <v>20154298200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view="pageBreakPreview" zoomScaleSheetLayoutView="100" zoomScalePageLayoutView="0" workbookViewId="0" topLeftCell="A1">
      <selection activeCell="F16" sqref="F16"/>
    </sheetView>
  </sheetViews>
  <sheetFormatPr defaultColWidth="9.140625" defaultRowHeight="15"/>
  <cols>
    <col min="1" max="1" width="33.140625" style="92" bestFit="1" customWidth="1"/>
    <col min="2" max="5" width="9.57421875" style="92" customWidth="1"/>
    <col min="6" max="6" width="18.57421875" style="92" bestFit="1" customWidth="1"/>
    <col min="7" max="7" width="12.140625" style="92" bestFit="1" customWidth="1"/>
    <col min="8" max="8" width="14.421875" style="92" bestFit="1" customWidth="1"/>
    <col min="9" max="16384" width="9.00390625" style="92" customWidth="1"/>
  </cols>
  <sheetData>
    <row r="1" spans="1:6" ht="24">
      <c r="A1" s="98"/>
      <c r="B1" s="99"/>
      <c r="C1" s="100"/>
      <c r="D1" s="100"/>
      <c r="E1" s="99"/>
      <c r="F1" s="98"/>
    </row>
    <row r="2" spans="1:8" ht="30.75">
      <c r="A2" s="91" t="s">
        <v>113</v>
      </c>
      <c r="B2" s="91"/>
      <c r="C2" s="91"/>
      <c r="D2" s="91"/>
      <c r="E2" s="91"/>
      <c r="F2" s="91"/>
      <c r="H2" s="101"/>
    </row>
    <row r="3" spans="1:8" ht="24" customHeight="1">
      <c r="A3" s="97"/>
      <c r="B3" s="97"/>
      <c r="C3" s="97"/>
      <c r="D3" s="97"/>
      <c r="E3" s="97"/>
      <c r="F3" s="97"/>
      <c r="H3" s="101"/>
    </row>
    <row r="4" spans="1:8" ht="24">
      <c r="A4" s="96" t="s">
        <v>3</v>
      </c>
      <c r="B4" s="96"/>
      <c r="C4" s="96"/>
      <c r="D4" s="96"/>
      <c r="E4" s="96"/>
      <c r="F4" s="96"/>
      <c r="H4" s="101"/>
    </row>
    <row r="5" spans="1:8" ht="28.5" thickBot="1">
      <c r="A5" s="102"/>
      <c r="B5" s="102"/>
      <c r="C5" s="103"/>
      <c r="D5" s="103"/>
      <c r="E5" s="103"/>
      <c r="F5" s="104"/>
      <c r="H5" s="94"/>
    </row>
    <row r="6" spans="1:8" ht="27.75" thickBot="1" thickTop="1">
      <c r="A6" s="105" t="s">
        <v>114</v>
      </c>
      <c r="B6" s="106"/>
      <c r="C6" s="106"/>
      <c r="D6" s="107"/>
      <c r="E6" s="108"/>
      <c r="F6" s="109" t="s">
        <v>115</v>
      </c>
      <c r="H6" s="110"/>
    </row>
    <row r="7" spans="1:8" ht="27" thickTop="1">
      <c r="A7" s="111" t="s">
        <v>116</v>
      </c>
      <c r="B7" s="111"/>
      <c r="C7" s="111"/>
      <c r="D7" s="112"/>
      <c r="E7" s="113"/>
      <c r="F7" s="111">
        <f>+'[1]ภาคที่10'!O58</f>
        <v>335046700</v>
      </c>
      <c r="H7" s="110"/>
    </row>
    <row r="8" spans="1:8" ht="26.25">
      <c r="A8" s="111" t="s">
        <v>117</v>
      </c>
      <c r="B8" s="111"/>
      <c r="C8" s="111"/>
      <c r="D8" s="112"/>
      <c r="E8" s="113"/>
      <c r="F8" s="111">
        <f>+'[1]ภาคที่10'!O83</f>
        <v>7011154200</v>
      </c>
      <c r="H8" s="110"/>
    </row>
    <row r="9" spans="1:8" ht="26.25">
      <c r="A9" s="111" t="s">
        <v>118</v>
      </c>
      <c r="B9" s="111"/>
      <c r="C9" s="111"/>
      <c r="D9" s="112"/>
      <c r="E9" s="113"/>
      <c r="F9" s="111">
        <f>+'[1]ภาคที่10'!O113</f>
        <v>59374970100</v>
      </c>
      <c r="H9" s="110"/>
    </row>
    <row r="10" spans="1:8" ht="26.25">
      <c r="A10" s="111" t="s">
        <v>119</v>
      </c>
      <c r="B10" s="111"/>
      <c r="C10" s="111"/>
      <c r="D10" s="112"/>
      <c r="E10" s="113"/>
      <c r="F10" s="111">
        <f>+'[1]ภาคที่10'!O137</f>
        <v>1612336200</v>
      </c>
      <c r="H10" s="110"/>
    </row>
    <row r="11" spans="1:8" ht="27" thickBot="1">
      <c r="A11" s="111" t="s">
        <v>120</v>
      </c>
      <c r="B11" s="111"/>
      <c r="C11" s="111"/>
      <c r="D11" s="112"/>
      <c r="E11" s="113"/>
      <c r="F11" s="111">
        <f>+'[1]ภาคที่10'!O163</f>
        <v>20154298200</v>
      </c>
      <c r="H11" s="110"/>
    </row>
    <row r="12" spans="1:8" ht="29.25" thickBot="1" thickTop="1">
      <c r="A12" s="93" t="s">
        <v>18</v>
      </c>
      <c r="B12" s="114"/>
      <c r="C12" s="114"/>
      <c r="D12" s="115"/>
      <c r="E12" s="116"/>
      <c r="F12" s="95">
        <f>SUM(F7:F11)</f>
        <v>88487805400</v>
      </c>
      <c r="H12" s="110"/>
    </row>
    <row r="13" ht="22.5" thickTop="1"/>
    <row r="14" ht="27.75">
      <c r="F14" s="117"/>
    </row>
  </sheetData>
  <sheetProtection/>
  <mergeCells count="2">
    <mergeCell ref="A2:F2"/>
    <mergeCell ref="A4:F4"/>
  </mergeCells>
  <printOptions horizontalCentered="1"/>
  <pageMargins left="0.984251968503937" right="0.3937007874015748" top="1.3779527559055118" bottom="0.9055118110236221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3"/>
  <sheetViews>
    <sheetView tabSelected="1" view="pageBreakPreview" zoomScale="80" zoomScaleNormal="75" zoomScaleSheetLayoutView="80" zoomScalePageLayoutView="0" workbookViewId="0" topLeftCell="A1">
      <selection activeCell="C4" sqref="C4"/>
    </sheetView>
  </sheetViews>
  <sheetFormatPr defaultColWidth="9.140625" defaultRowHeight="15"/>
  <cols>
    <col min="1" max="1" width="31.421875" style="4" customWidth="1"/>
    <col min="2" max="8" width="13.421875" style="4" customWidth="1"/>
    <col min="9" max="9" width="32.140625" style="4" customWidth="1"/>
    <col min="10" max="14" width="14.140625" style="4" customWidth="1"/>
    <col min="15" max="15" width="16.140625" style="90" customWidth="1"/>
    <col min="16" max="16384" width="9.00390625" style="4" customWidth="1"/>
  </cols>
  <sheetData>
    <row r="1" spans="1:15" ht="19.5" customHeight="1">
      <c r="A1" s="1" t="s">
        <v>0</v>
      </c>
      <c r="B1" s="1"/>
      <c r="C1" s="1"/>
      <c r="D1" s="2"/>
      <c r="E1" s="1"/>
      <c r="F1" s="2"/>
      <c r="G1" s="2"/>
      <c r="H1" s="2"/>
      <c r="I1" s="1" t="s">
        <v>1</v>
      </c>
      <c r="J1" s="1"/>
      <c r="K1" s="3"/>
      <c r="L1" s="3"/>
      <c r="M1" s="2"/>
      <c r="N1" s="1"/>
      <c r="O1" s="1"/>
    </row>
    <row r="2" spans="1:15" ht="19.5" customHeight="1">
      <c r="A2" s="5" t="s">
        <v>2</v>
      </c>
      <c r="B2" s="5"/>
      <c r="C2" s="6"/>
      <c r="D2" s="6"/>
      <c r="E2" s="5"/>
      <c r="F2" s="5"/>
      <c r="G2" s="5"/>
      <c r="H2" s="5"/>
      <c r="I2" s="5" t="s">
        <v>2</v>
      </c>
      <c r="J2" s="5"/>
      <c r="K2" s="5"/>
      <c r="L2" s="5"/>
      <c r="M2" s="6"/>
      <c r="N2" s="5"/>
      <c r="O2" s="5"/>
    </row>
    <row r="3" spans="1:15" ht="19.5" customHeight="1">
      <c r="A3" s="5" t="s">
        <v>3</v>
      </c>
      <c r="B3" s="5"/>
      <c r="C3" s="5"/>
      <c r="D3" s="6"/>
      <c r="E3" s="5"/>
      <c r="F3" s="5"/>
      <c r="G3" s="5"/>
      <c r="H3" s="5"/>
      <c r="I3" s="5" t="s">
        <v>3</v>
      </c>
      <c r="J3" s="5"/>
      <c r="K3" s="5"/>
      <c r="L3" s="5"/>
      <c r="M3" s="6"/>
      <c r="N3" s="5"/>
      <c r="O3" s="5"/>
    </row>
    <row r="4" spans="1:15" ht="19.5" customHeight="1" thickBot="1">
      <c r="A4" s="7"/>
      <c r="B4" s="8"/>
      <c r="C4" s="9"/>
      <c r="D4" s="9"/>
      <c r="E4" s="9"/>
      <c r="F4" s="8"/>
      <c r="G4" s="8"/>
      <c r="H4" s="10" t="s">
        <v>4</v>
      </c>
      <c r="I4" s="7"/>
      <c r="J4" s="8"/>
      <c r="K4" s="11"/>
      <c r="L4" s="9"/>
      <c r="M4" s="9"/>
      <c r="N4" s="8"/>
      <c r="O4" s="10" t="s">
        <v>4</v>
      </c>
    </row>
    <row r="5" spans="1:15" ht="19.5" customHeight="1">
      <c r="A5" s="12" t="s">
        <v>5</v>
      </c>
      <c r="B5" s="13" t="s">
        <v>6</v>
      </c>
      <c r="C5" s="13" t="s">
        <v>7</v>
      </c>
      <c r="D5" s="13" t="s">
        <v>8</v>
      </c>
      <c r="E5" s="13" t="s">
        <v>9</v>
      </c>
      <c r="F5" s="13" t="s">
        <v>10</v>
      </c>
      <c r="G5" s="13" t="s">
        <v>11</v>
      </c>
      <c r="H5" s="14" t="s">
        <v>12</v>
      </c>
      <c r="I5" s="12" t="s">
        <v>5</v>
      </c>
      <c r="J5" s="13" t="s">
        <v>13</v>
      </c>
      <c r="K5" s="13" t="s">
        <v>14</v>
      </c>
      <c r="L5" s="13" t="s">
        <v>15</v>
      </c>
      <c r="M5" s="13" t="s">
        <v>16</v>
      </c>
      <c r="N5" s="15" t="s">
        <v>17</v>
      </c>
      <c r="O5" s="16" t="s">
        <v>18</v>
      </c>
    </row>
    <row r="6" spans="1:15" ht="19.5" customHeight="1" thickBot="1">
      <c r="A6" s="17"/>
      <c r="B6" s="18" t="s">
        <v>19</v>
      </c>
      <c r="C6" s="19"/>
      <c r="D6" s="19"/>
      <c r="E6" s="19"/>
      <c r="F6" s="19"/>
      <c r="G6" s="19"/>
      <c r="H6" s="20"/>
      <c r="I6" s="17"/>
      <c r="J6" s="19"/>
      <c r="K6" s="19"/>
      <c r="L6" s="19"/>
      <c r="M6" s="19"/>
      <c r="N6" s="21"/>
      <c r="O6" s="22"/>
    </row>
    <row r="7" spans="1:15" ht="19.5" customHeight="1">
      <c r="A7" s="23" t="s">
        <v>20</v>
      </c>
      <c r="B7" s="24">
        <f aca="true" t="shared" si="0" ref="B7:H7">SUM(B38,B90,B144)</f>
        <v>401500000</v>
      </c>
      <c r="C7" s="24">
        <f t="shared" si="0"/>
        <v>604500000</v>
      </c>
      <c r="D7" s="24">
        <f t="shared" si="0"/>
        <v>450500000</v>
      </c>
      <c r="E7" s="24">
        <f t="shared" si="0"/>
        <v>411254000</v>
      </c>
      <c r="F7" s="24">
        <f t="shared" si="0"/>
        <v>414254000</v>
      </c>
      <c r="G7" s="24">
        <f t="shared" si="0"/>
        <v>402100000</v>
      </c>
      <c r="H7" s="25">
        <f t="shared" si="0"/>
        <v>400600000</v>
      </c>
      <c r="I7" s="23" t="s">
        <v>20</v>
      </c>
      <c r="J7" s="24">
        <f>SUM(J38,J90,J144)</f>
        <v>390578000</v>
      </c>
      <c r="K7" s="24">
        <f>SUM(K38,K90,K144)</f>
        <v>430600000</v>
      </c>
      <c r="L7" s="24">
        <f>SUM(L38,L90,L144)</f>
        <v>450600000</v>
      </c>
      <c r="M7" s="24">
        <f>SUM(M38,M90,M144)</f>
        <v>443270000</v>
      </c>
      <c r="N7" s="24">
        <f>SUM(N38,N90,N144)</f>
        <v>411794000</v>
      </c>
      <c r="O7" s="26">
        <f>B7+C7+D7+E7+F7+G7+H7+J7+K7+L7+M7+N7</f>
        <v>5211550000</v>
      </c>
    </row>
    <row r="8" spans="1:15" ht="19.5" customHeight="1">
      <c r="A8" s="27" t="s">
        <v>21</v>
      </c>
      <c r="B8" s="24">
        <f aca="true" t="shared" si="1" ref="B8:H8">SUM(B39,B65,B91,B120,B145)</f>
        <v>8985000</v>
      </c>
      <c r="C8" s="24">
        <f t="shared" si="1"/>
        <v>9747600</v>
      </c>
      <c r="D8" s="24">
        <f t="shared" si="1"/>
        <v>10062800</v>
      </c>
      <c r="E8" s="24">
        <f t="shared" si="1"/>
        <v>7612800</v>
      </c>
      <c r="F8" s="24">
        <f t="shared" si="1"/>
        <v>7893800</v>
      </c>
      <c r="G8" s="24">
        <f t="shared" si="1"/>
        <v>7344800</v>
      </c>
      <c r="H8" s="25">
        <f t="shared" si="1"/>
        <v>6914800</v>
      </c>
      <c r="I8" s="27" t="s">
        <v>21</v>
      </c>
      <c r="J8" s="24">
        <f>SUM(J39,J65,J91,J120,J145)</f>
        <v>7029800</v>
      </c>
      <c r="K8" s="24">
        <f>SUM(K39,K65,K91,K120,K145)</f>
        <v>7175800</v>
      </c>
      <c r="L8" s="24">
        <f>SUM(L39,L65,L91,L120,L145)</f>
        <v>7326800</v>
      </c>
      <c r="M8" s="24">
        <f>SUM(M39,M65,M91,M120,M145)</f>
        <v>7063800</v>
      </c>
      <c r="N8" s="24">
        <f>SUM(N39,N65,N91,N120,N145)</f>
        <v>7792200</v>
      </c>
      <c r="O8" s="28">
        <f>B8+C8+D8+E8+F8+G8+H8+J8+K8+L8+M8+N8</f>
        <v>94950000</v>
      </c>
    </row>
    <row r="9" spans="1:15" ht="18" customHeight="1">
      <c r="A9" s="27" t="s">
        <v>22</v>
      </c>
      <c r="B9" s="24">
        <f aca="true" t="shared" si="2" ref="B9:H9">SUM(B40,B92,B146)</f>
        <v>4859355000</v>
      </c>
      <c r="C9" s="24">
        <f t="shared" si="2"/>
        <v>4969355000</v>
      </c>
      <c r="D9" s="24">
        <f t="shared" si="2"/>
        <v>5394354900</v>
      </c>
      <c r="E9" s="24">
        <f t="shared" si="2"/>
        <v>4487967100</v>
      </c>
      <c r="F9" s="24">
        <f t="shared" si="2"/>
        <v>3953351000</v>
      </c>
      <c r="G9" s="24">
        <f t="shared" si="2"/>
        <v>4101431000</v>
      </c>
      <c r="H9" s="25">
        <f t="shared" si="2"/>
        <v>4170811000</v>
      </c>
      <c r="I9" s="27" t="s">
        <v>22</v>
      </c>
      <c r="J9" s="24">
        <f>SUM(J40,J92,J146)</f>
        <v>4199820000</v>
      </c>
      <c r="K9" s="24">
        <f>SUM(K40,K92,K146)</f>
        <v>4182326000</v>
      </c>
      <c r="L9" s="24">
        <f>SUM(L40,L92,L146)</f>
        <v>4185265000</v>
      </c>
      <c r="M9" s="24">
        <f>SUM(M40,M92,M146)</f>
        <v>4183265000</v>
      </c>
      <c r="N9" s="24">
        <f>SUM(N40,N92,N146)</f>
        <v>4391631000</v>
      </c>
      <c r="O9" s="28">
        <f aca="true" t="shared" si="3" ref="O9:O14">B9+C9+D9+E9+F9+G9+H9+J9+K9+L9+M9+N9</f>
        <v>53078932000</v>
      </c>
    </row>
    <row r="10" spans="1:15" ht="19.5" customHeight="1">
      <c r="A10" s="27" t="s">
        <v>23</v>
      </c>
      <c r="B10" s="24">
        <f>SUM(B93)</f>
        <v>1750000</v>
      </c>
      <c r="C10" s="24">
        <f aca="true" t="shared" si="4" ref="C10:H10">SUM(C93)</f>
        <v>1750000</v>
      </c>
      <c r="D10" s="24">
        <f t="shared" si="4"/>
        <v>1750000</v>
      </c>
      <c r="E10" s="24">
        <f t="shared" si="4"/>
        <v>1750000</v>
      </c>
      <c r="F10" s="24">
        <f t="shared" si="4"/>
        <v>1750000</v>
      </c>
      <c r="G10" s="24">
        <f t="shared" si="4"/>
        <v>1750000</v>
      </c>
      <c r="H10" s="25">
        <f t="shared" si="4"/>
        <v>1584000</v>
      </c>
      <c r="I10" s="27" t="s">
        <v>23</v>
      </c>
      <c r="J10" s="24">
        <f>SUM(J93)</f>
        <v>1584000</v>
      </c>
      <c r="K10" s="24">
        <f>SUM(K93)</f>
        <v>1584000</v>
      </c>
      <c r="L10" s="24">
        <f>SUM(L93)</f>
        <v>1584000</v>
      </c>
      <c r="M10" s="24">
        <f>SUM(M93)</f>
        <v>1582000</v>
      </c>
      <c r="N10" s="24">
        <f>SUM(N93)</f>
        <v>1582000</v>
      </c>
      <c r="O10" s="28">
        <f t="shared" si="3"/>
        <v>20000000</v>
      </c>
    </row>
    <row r="11" spans="1:15" ht="21.75" customHeight="1">
      <c r="A11" s="27" t="s">
        <v>24</v>
      </c>
      <c r="B11" s="24">
        <f aca="true" t="shared" si="5" ref="B11:H11">SUM(B41+B66,B94,B121,B147)</f>
        <v>152766000</v>
      </c>
      <c r="C11" s="24">
        <f t="shared" si="5"/>
        <v>101752000</v>
      </c>
      <c r="D11" s="24">
        <f t="shared" si="5"/>
        <v>116647000</v>
      </c>
      <c r="E11" s="24">
        <f t="shared" si="5"/>
        <v>147686000</v>
      </c>
      <c r="F11" s="24">
        <f t="shared" si="5"/>
        <v>149117000</v>
      </c>
      <c r="G11" s="24">
        <f t="shared" si="5"/>
        <v>167396000</v>
      </c>
      <c r="H11" s="25">
        <f t="shared" si="5"/>
        <v>179363000</v>
      </c>
      <c r="I11" s="27" t="s">
        <v>24</v>
      </c>
      <c r="J11" s="24">
        <f>SUM(J41+J66,J94,J121,J147)</f>
        <v>149162000</v>
      </c>
      <c r="K11" s="24">
        <f>SUM(K41+K66,K94,K121,K147)</f>
        <v>180767000</v>
      </c>
      <c r="L11" s="24">
        <f>SUM(L41+L66,L94,L121,L147)</f>
        <v>151156000</v>
      </c>
      <c r="M11" s="24">
        <f>SUM(M41+M66,M94,M121,M147)</f>
        <v>158404000</v>
      </c>
      <c r="N11" s="24">
        <f>SUM(N41+N66,N94,N121,N147)</f>
        <v>156841000</v>
      </c>
      <c r="O11" s="28">
        <f t="shared" si="3"/>
        <v>1811057000</v>
      </c>
    </row>
    <row r="12" spans="1:15" ht="21.75" customHeight="1">
      <c r="A12" s="29" t="s">
        <v>25</v>
      </c>
      <c r="B12" s="24">
        <f aca="true" t="shared" si="6" ref="B12:H12">SUM(B42+B67+B95)</f>
        <v>1826299700</v>
      </c>
      <c r="C12" s="24">
        <f t="shared" si="6"/>
        <v>1763497700</v>
      </c>
      <c r="D12" s="24">
        <f t="shared" si="6"/>
        <v>1784197700</v>
      </c>
      <c r="E12" s="24">
        <f t="shared" si="6"/>
        <v>1598104700</v>
      </c>
      <c r="F12" s="24">
        <f t="shared" si="6"/>
        <v>1626775700</v>
      </c>
      <c r="G12" s="24">
        <f t="shared" si="6"/>
        <v>1499964300</v>
      </c>
      <c r="H12" s="25">
        <f t="shared" si="6"/>
        <v>1610798200</v>
      </c>
      <c r="I12" s="29" t="s">
        <v>25</v>
      </c>
      <c r="J12" s="24">
        <f>SUM(J42+J67+J95)</f>
        <v>1601366200</v>
      </c>
      <c r="K12" s="24">
        <f>SUM(K42+K67+K95)</f>
        <v>1580017200</v>
      </c>
      <c r="L12" s="24">
        <f>SUM(L42+L67+L95)</f>
        <v>1589342200</v>
      </c>
      <c r="M12" s="24">
        <f>SUM(M42+M67+M95)</f>
        <v>1583183200</v>
      </c>
      <c r="N12" s="24">
        <f>SUM(N42+N67+N95)</f>
        <v>1575341200</v>
      </c>
      <c r="O12" s="28">
        <f t="shared" si="3"/>
        <v>19638888000</v>
      </c>
    </row>
    <row r="13" spans="1:15" ht="19.5" customHeight="1">
      <c r="A13" s="29" t="s">
        <v>26</v>
      </c>
      <c r="B13" s="24">
        <f aca="true" t="shared" si="7" ref="B13:H13">SUM(B43,B68,B96,B122,B148)</f>
        <v>527525000</v>
      </c>
      <c r="C13" s="24">
        <f t="shared" si="7"/>
        <v>618865000</v>
      </c>
      <c r="D13" s="24">
        <f t="shared" si="7"/>
        <v>641250000</v>
      </c>
      <c r="E13" s="24">
        <f t="shared" si="7"/>
        <v>535629000</v>
      </c>
      <c r="F13" s="24">
        <f t="shared" si="7"/>
        <v>536317000</v>
      </c>
      <c r="G13" s="24">
        <f t="shared" si="7"/>
        <v>483163000</v>
      </c>
      <c r="H13" s="25">
        <f t="shared" si="7"/>
        <v>525005000</v>
      </c>
      <c r="I13" s="29" t="s">
        <v>26</v>
      </c>
      <c r="J13" s="24">
        <f>SUM(J43,J68,J96,J122,J148)</f>
        <v>550423000</v>
      </c>
      <c r="K13" s="24">
        <f>SUM(K43,K68,K96,K122,K148)</f>
        <v>532868000</v>
      </c>
      <c r="L13" s="24">
        <f>SUM(L43,L68,L96,L122,L148)</f>
        <v>554998000</v>
      </c>
      <c r="M13" s="24">
        <f>SUM(M43,M68,M96,M122,M148)</f>
        <v>547750000</v>
      </c>
      <c r="N13" s="24">
        <f>SUM(N43,N68,N96,N122,N148)</f>
        <v>560461000</v>
      </c>
      <c r="O13" s="28">
        <f t="shared" si="3"/>
        <v>6614254000</v>
      </c>
    </row>
    <row r="14" spans="1:15" ht="19.5" customHeight="1">
      <c r="A14" s="29" t="s">
        <v>27</v>
      </c>
      <c r="B14" s="24">
        <f aca="true" t="shared" si="8" ref="B14:H14">SUM(B44,B97,B149,B69,B123)</f>
        <v>103887000</v>
      </c>
      <c r="C14" s="24">
        <f t="shared" si="8"/>
        <v>123923500</v>
      </c>
      <c r="D14" s="24">
        <f t="shared" si="8"/>
        <v>125430500</v>
      </c>
      <c r="E14" s="24">
        <f t="shared" si="8"/>
        <v>110742000</v>
      </c>
      <c r="F14" s="24">
        <f t="shared" si="8"/>
        <v>110750500</v>
      </c>
      <c r="G14" s="24">
        <f t="shared" si="8"/>
        <v>108158600</v>
      </c>
      <c r="H14" s="25">
        <f t="shared" si="8"/>
        <v>108151800</v>
      </c>
      <c r="I14" s="29" t="s">
        <v>27</v>
      </c>
      <c r="J14" s="24">
        <f>SUM(J44,J97,J149,J69,J123)</f>
        <v>109195400</v>
      </c>
      <c r="K14" s="24">
        <f>SUM(K44,K97,K149,K69,K123)</f>
        <v>110776600</v>
      </c>
      <c r="L14" s="24">
        <f>SUM(L44,L97,L149,L69,L123)</f>
        <v>111167000</v>
      </c>
      <c r="M14" s="24">
        <f>SUM(M44,M97,M149,M69,M123)</f>
        <v>112165200</v>
      </c>
      <c r="N14" s="24">
        <f>SUM(N44,N97,N149,N69,N123)</f>
        <v>115668900</v>
      </c>
      <c r="O14" s="28">
        <f t="shared" si="3"/>
        <v>1350017000</v>
      </c>
    </row>
    <row r="15" spans="1:15" ht="19.5" customHeight="1">
      <c r="A15" s="29" t="s">
        <v>28</v>
      </c>
      <c r="B15" s="24">
        <f aca="true" t="shared" si="9" ref="B15:H15">SUM(B45,B98,B124,B150)</f>
        <v>3148500</v>
      </c>
      <c r="C15" s="24">
        <f t="shared" si="9"/>
        <v>3311000</v>
      </c>
      <c r="D15" s="24">
        <f t="shared" si="9"/>
        <v>2584500</v>
      </c>
      <c r="E15" s="24">
        <f t="shared" si="9"/>
        <v>2829700</v>
      </c>
      <c r="F15" s="24">
        <f t="shared" si="9"/>
        <v>2733700</v>
      </c>
      <c r="G15" s="24">
        <f t="shared" si="9"/>
        <v>2696700</v>
      </c>
      <c r="H15" s="25">
        <f t="shared" si="9"/>
        <v>2644700</v>
      </c>
      <c r="I15" s="29" t="s">
        <v>28</v>
      </c>
      <c r="J15" s="24">
        <f>SUM(J45,J98,J124,J150)</f>
        <v>2880700</v>
      </c>
      <c r="K15" s="24">
        <f>SUM(K45,K98,K124,K150)</f>
        <v>2913700</v>
      </c>
      <c r="L15" s="24">
        <f>SUM(L45,L98,L124,L150)</f>
        <v>2868700</v>
      </c>
      <c r="M15" s="24">
        <f>SUM(M45,M98,M124,M150)</f>
        <v>3088700</v>
      </c>
      <c r="N15" s="24">
        <f>SUM(N45,N98,N124,N150)</f>
        <v>3170400</v>
      </c>
      <c r="O15" s="28">
        <f>B15+C15+D15+E15+F15+G15+H15+J15+K15+L15+M15+N15</f>
        <v>34871000</v>
      </c>
    </row>
    <row r="16" spans="1:15" ht="21.75" customHeight="1">
      <c r="A16" s="29" t="s">
        <v>29</v>
      </c>
      <c r="B16" s="30">
        <f aca="true" t="shared" si="10" ref="B16:H16">SUM(B46,B70,B99,B125,B151)</f>
        <v>9352300</v>
      </c>
      <c r="C16" s="30">
        <f t="shared" si="10"/>
        <v>9399000</v>
      </c>
      <c r="D16" s="30">
        <f t="shared" si="10"/>
        <v>9032300</v>
      </c>
      <c r="E16" s="30">
        <f t="shared" si="10"/>
        <v>9240300</v>
      </c>
      <c r="F16" s="30">
        <f t="shared" si="10"/>
        <v>9080100</v>
      </c>
      <c r="G16" s="30">
        <f t="shared" si="10"/>
        <v>9249400</v>
      </c>
      <c r="H16" s="31">
        <f t="shared" si="10"/>
        <v>9438600</v>
      </c>
      <c r="I16" s="29" t="s">
        <v>29</v>
      </c>
      <c r="J16" s="30">
        <f>SUM(J46,J70,J99,J125,J151)</f>
        <v>9453600</v>
      </c>
      <c r="K16" s="30">
        <f>SUM(K46,K70,K99,K125,K151)</f>
        <v>9620500</v>
      </c>
      <c r="L16" s="30">
        <f>SUM(L46,L70,L99,L125,L151)</f>
        <v>9765500</v>
      </c>
      <c r="M16" s="30">
        <f>SUM(M46,M70,M99,M125,M151)</f>
        <v>10074600</v>
      </c>
      <c r="N16" s="30">
        <f>SUM(N46,N70,N99,N125,N151)</f>
        <v>9987800</v>
      </c>
      <c r="O16" s="28">
        <f>SUM(B16:N16)</f>
        <v>113694000</v>
      </c>
    </row>
    <row r="17" spans="1:15" ht="22.5" customHeight="1">
      <c r="A17" s="32" t="s">
        <v>30</v>
      </c>
      <c r="B17" s="33">
        <f aca="true" t="shared" si="11" ref="B17:H17">SUM(B71,B100,B126,B47,B152)</f>
        <v>19778400</v>
      </c>
      <c r="C17" s="33">
        <f t="shared" si="11"/>
        <v>18351500</v>
      </c>
      <c r="D17" s="33">
        <f t="shared" si="11"/>
        <v>22339800</v>
      </c>
      <c r="E17" s="33">
        <f t="shared" si="11"/>
        <v>14739500</v>
      </c>
      <c r="F17" s="33">
        <f t="shared" si="11"/>
        <v>15628000</v>
      </c>
      <c r="G17" s="33">
        <f t="shared" si="11"/>
        <v>14627300</v>
      </c>
      <c r="H17" s="34">
        <f t="shared" si="11"/>
        <v>14628300</v>
      </c>
      <c r="I17" s="32" t="s">
        <v>30</v>
      </c>
      <c r="J17" s="33">
        <f>SUM(J71,J100,J126,J47,J152)</f>
        <v>14697100</v>
      </c>
      <c r="K17" s="33">
        <f>SUM(K71,K100,K126,K47,K152)</f>
        <v>14858900</v>
      </c>
      <c r="L17" s="33">
        <f>SUM(L71,L100,L126,L47,L152)</f>
        <v>15002800</v>
      </c>
      <c r="M17" s="33">
        <f>SUM(M71,M100,M126,M47,M152)</f>
        <v>14850800</v>
      </c>
      <c r="N17" s="33">
        <f>SUM(N71,N100,N126,N47,N152)</f>
        <v>14859600</v>
      </c>
      <c r="O17" s="35">
        <f>B17+C17+D17+E17+F17+G17+H17+J17+K17+L17+M17+N17</f>
        <v>194362000</v>
      </c>
    </row>
    <row r="18" spans="1:15" s="38" customFormat="1" ht="19.5" customHeight="1">
      <c r="A18" s="32" t="s">
        <v>31</v>
      </c>
      <c r="B18" s="36">
        <f aca="true" t="shared" si="12" ref="B18:H18">SUM(B48+B72+B101+B127+B153)</f>
        <v>4455300</v>
      </c>
      <c r="C18" s="37">
        <f t="shared" si="12"/>
        <v>4241300</v>
      </c>
      <c r="D18" s="37">
        <f t="shared" si="12"/>
        <v>5517700</v>
      </c>
      <c r="E18" s="37">
        <f t="shared" si="12"/>
        <v>5985500</v>
      </c>
      <c r="F18" s="37">
        <f t="shared" si="12"/>
        <v>6032400</v>
      </c>
      <c r="G18" s="37">
        <f t="shared" si="12"/>
        <v>5507400</v>
      </c>
      <c r="H18" s="34">
        <f t="shared" si="12"/>
        <v>5754600</v>
      </c>
      <c r="I18" s="32" t="s">
        <v>31</v>
      </c>
      <c r="J18" s="36">
        <f>SUM(J48+J72+J101+J127+J153)</f>
        <v>5564100</v>
      </c>
      <c r="K18" s="37">
        <f>SUM(K48+K72+K101+K127+K153)</f>
        <v>5882700</v>
      </c>
      <c r="L18" s="37">
        <f>SUM(L48+L72+L101+L127+L153)</f>
        <v>6098000</v>
      </c>
      <c r="M18" s="37">
        <f>SUM(M48+M72+M101+M127+M153)</f>
        <v>6009000</v>
      </c>
      <c r="N18" s="33">
        <f>SUM(N48+N72+N101+N127+N153)</f>
        <v>6469000</v>
      </c>
      <c r="O18" s="35">
        <f aca="true" t="shared" si="13" ref="O18:O31">B18+C18+D18+E18+F18+G18+H18+J18+K18+L18+M18+N18</f>
        <v>67517000</v>
      </c>
    </row>
    <row r="19" spans="1:15" ht="19.5" customHeight="1">
      <c r="A19" s="29" t="s">
        <v>32</v>
      </c>
      <c r="B19" s="30">
        <f>SUM(B73)</f>
        <v>4780000</v>
      </c>
      <c r="C19" s="30">
        <f aca="true" t="shared" si="14" ref="C19:H19">SUM(C73)</f>
        <v>4120000</v>
      </c>
      <c r="D19" s="30">
        <f t="shared" si="14"/>
        <v>7100000</v>
      </c>
      <c r="E19" s="30">
        <f t="shared" si="14"/>
        <v>5002500</v>
      </c>
      <c r="F19" s="30">
        <f t="shared" si="14"/>
        <v>4086000</v>
      </c>
      <c r="G19" s="30">
        <f t="shared" si="14"/>
        <v>4105000</v>
      </c>
      <c r="H19" s="31">
        <f t="shared" si="14"/>
        <v>3700500</v>
      </c>
      <c r="I19" s="29" t="s">
        <v>32</v>
      </c>
      <c r="J19" s="30">
        <f>SUM(J73)</f>
        <v>2234000</v>
      </c>
      <c r="K19" s="30">
        <f>SUM(K73)</f>
        <v>2021000</v>
      </c>
      <c r="L19" s="30">
        <f>SUM(L73)</f>
        <v>4289000</v>
      </c>
      <c r="M19" s="30">
        <f>SUM(M73)</f>
        <v>4560000</v>
      </c>
      <c r="N19" s="30">
        <f>SUM(N73)</f>
        <v>4916000</v>
      </c>
      <c r="O19" s="28">
        <f t="shared" si="13"/>
        <v>50914000</v>
      </c>
    </row>
    <row r="20" spans="1:15" ht="19.5" customHeight="1">
      <c r="A20" s="39" t="s">
        <v>33</v>
      </c>
      <c r="B20" s="30">
        <f>SUM(B49,B74,B102)</f>
        <v>2836000</v>
      </c>
      <c r="C20" s="30">
        <f aca="true" t="shared" si="15" ref="C20:H20">SUM(C49,C74,C102)</f>
        <v>2856000</v>
      </c>
      <c r="D20" s="30">
        <f t="shared" si="15"/>
        <v>2895400</v>
      </c>
      <c r="E20" s="30">
        <f t="shared" si="15"/>
        <v>2892600</v>
      </c>
      <c r="F20" s="30">
        <f t="shared" si="15"/>
        <v>2847000</v>
      </c>
      <c r="G20" s="30">
        <f t="shared" si="15"/>
        <v>2878000</v>
      </c>
      <c r="H20" s="31">
        <f t="shared" si="15"/>
        <v>2863000</v>
      </c>
      <c r="I20" s="39" t="s">
        <v>33</v>
      </c>
      <c r="J20" s="30">
        <f>SUM(J49,J74,J102)</f>
        <v>2861000</v>
      </c>
      <c r="K20" s="30">
        <f>SUM(K49,K74,K102)</f>
        <v>2860000</v>
      </c>
      <c r="L20" s="30">
        <f>SUM(L49,L74,L102)</f>
        <v>2869000</v>
      </c>
      <c r="M20" s="30">
        <f>SUM(M49,M74,M102)</f>
        <v>2862000</v>
      </c>
      <c r="N20" s="30">
        <f>SUM(N49,N74,N102)</f>
        <v>2862000</v>
      </c>
      <c r="O20" s="28">
        <f t="shared" si="13"/>
        <v>34382000</v>
      </c>
    </row>
    <row r="21" spans="1:15" ht="18" customHeight="1">
      <c r="A21" s="39" t="s">
        <v>34</v>
      </c>
      <c r="B21" s="30">
        <f aca="true" t="shared" si="16" ref="B21:H21">SUM(B50,B75,B103,B128,B154)</f>
        <v>8448000</v>
      </c>
      <c r="C21" s="30">
        <f t="shared" si="16"/>
        <v>8752000</v>
      </c>
      <c r="D21" s="30">
        <f t="shared" si="16"/>
        <v>8549000</v>
      </c>
      <c r="E21" s="30">
        <f t="shared" si="16"/>
        <v>8307000</v>
      </c>
      <c r="F21" s="30">
        <f t="shared" si="16"/>
        <v>8323000</v>
      </c>
      <c r="G21" s="30">
        <f t="shared" si="16"/>
        <v>8160000</v>
      </c>
      <c r="H21" s="31">
        <f t="shared" si="16"/>
        <v>8322000</v>
      </c>
      <c r="I21" s="39" t="s">
        <v>34</v>
      </c>
      <c r="J21" s="30">
        <f>SUM(J50,J75,J103,J128,J154)</f>
        <v>8268000</v>
      </c>
      <c r="K21" s="30">
        <f>SUM(K50,K75,K103,K128,K154)</f>
        <v>8262000</v>
      </c>
      <c r="L21" s="30">
        <f>SUM(L50,L75,L103,L128,L154)</f>
        <v>8298000</v>
      </c>
      <c r="M21" s="30">
        <f>SUM(M50,M75,M103,M128,M154)</f>
        <v>8268000</v>
      </c>
      <c r="N21" s="30">
        <f>SUM(N50,N75,N103,N128,N154)</f>
        <v>8278000</v>
      </c>
      <c r="O21" s="28">
        <f t="shared" si="13"/>
        <v>100235000</v>
      </c>
    </row>
    <row r="22" spans="1:15" ht="18" customHeight="1">
      <c r="A22" s="29" t="s">
        <v>35</v>
      </c>
      <c r="B22" s="30">
        <f aca="true" t="shared" si="17" ref="B22:H22">SUM(B104,B155)</f>
        <v>1349500</v>
      </c>
      <c r="C22" s="30">
        <f t="shared" si="17"/>
        <v>1070000</v>
      </c>
      <c r="D22" s="30">
        <f t="shared" si="17"/>
        <v>617000</v>
      </c>
      <c r="E22" s="30">
        <f t="shared" si="17"/>
        <v>600000</v>
      </c>
      <c r="F22" s="30">
        <f t="shared" si="17"/>
        <v>620000</v>
      </c>
      <c r="G22" s="30">
        <f t="shared" si="17"/>
        <v>625000</v>
      </c>
      <c r="H22" s="31">
        <f t="shared" si="17"/>
        <v>582000</v>
      </c>
      <c r="I22" s="29" t="s">
        <v>35</v>
      </c>
      <c r="J22" s="30">
        <f>SUM(J104,J155)</f>
        <v>621000</v>
      </c>
      <c r="K22" s="30">
        <f>SUM(K104,K155)</f>
        <v>652500</v>
      </c>
      <c r="L22" s="30">
        <f>SUM(L104,L155)</f>
        <v>641000</v>
      </c>
      <c r="M22" s="30">
        <f>SUM(M104,M155)</f>
        <v>682500</v>
      </c>
      <c r="N22" s="30">
        <f>SUM(N104,N155)</f>
        <v>702500</v>
      </c>
      <c r="O22" s="28">
        <f t="shared" si="13"/>
        <v>8763000</v>
      </c>
    </row>
    <row r="23" spans="1:15" ht="21.75" customHeight="1">
      <c r="A23" s="29" t="s">
        <v>36</v>
      </c>
      <c r="B23" s="30">
        <f aca="true" t="shared" si="18" ref="B23:H23">SUM(B105,B129)</f>
        <v>345000</v>
      </c>
      <c r="C23" s="30">
        <f t="shared" si="18"/>
        <v>357000</v>
      </c>
      <c r="D23" s="30">
        <f t="shared" si="18"/>
        <v>362000</v>
      </c>
      <c r="E23" s="30">
        <f t="shared" si="18"/>
        <v>328000</v>
      </c>
      <c r="F23" s="30">
        <f t="shared" si="18"/>
        <v>320000</v>
      </c>
      <c r="G23" s="30">
        <f t="shared" si="18"/>
        <v>325000</v>
      </c>
      <c r="H23" s="31">
        <f t="shared" si="18"/>
        <v>288100</v>
      </c>
      <c r="I23" s="39" t="s">
        <v>36</v>
      </c>
      <c r="J23" s="30">
        <f>SUM(J105,J129)</f>
        <v>288400</v>
      </c>
      <c r="K23" s="30">
        <f>SUM(K105,K129)</f>
        <v>288100</v>
      </c>
      <c r="L23" s="30">
        <f>SUM(L105,L129)</f>
        <v>288100</v>
      </c>
      <c r="M23" s="30">
        <f>SUM(M105,M129)</f>
        <v>288200</v>
      </c>
      <c r="N23" s="30">
        <f>SUM(N105,N129)</f>
        <v>288100</v>
      </c>
      <c r="O23" s="28">
        <f t="shared" si="13"/>
        <v>3766000</v>
      </c>
    </row>
    <row r="24" spans="1:15" ht="19.5" customHeight="1">
      <c r="A24" s="23" t="s">
        <v>37</v>
      </c>
      <c r="B24" s="24">
        <f>B25+B29+B30</f>
        <v>4587400</v>
      </c>
      <c r="C24" s="24">
        <f aca="true" t="shared" si="19" ref="C24:H24">C25+C29+C30</f>
        <v>8797400</v>
      </c>
      <c r="D24" s="24">
        <f t="shared" si="19"/>
        <v>11243500</v>
      </c>
      <c r="E24" s="24">
        <f t="shared" si="19"/>
        <v>3894300</v>
      </c>
      <c r="F24" s="24">
        <f t="shared" si="19"/>
        <v>2105300</v>
      </c>
      <c r="G24" s="24">
        <f t="shared" si="19"/>
        <v>2278500</v>
      </c>
      <c r="H24" s="25">
        <f t="shared" si="19"/>
        <v>2668600</v>
      </c>
      <c r="I24" s="23" t="s">
        <v>37</v>
      </c>
      <c r="J24" s="24">
        <f>J25+J29+J30</f>
        <v>2491200</v>
      </c>
      <c r="K24" s="24">
        <f>K25+K29+K30</f>
        <v>2679800</v>
      </c>
      <c r="L24" s="24">
        <f>L25+L29+L30</f>
        <v>2586200</v>
      </c>
      <c r="M24" s="24">
        <f>M25+M29+M30</f>
        <v>13620500</v>
      </c>
      <c r="N24" s="24">
        <f>N25+N29+N30</f>
        <v>2700700</v>
      </c>
      <c r="O24" s="28">
        <f t="shared" si="13"/>
        <v>59653400</v>
      </c>
    </row>
    <row r="25" spans="1:15" ht="19.5" customHeight="1">
      <c r="A25" s="40" t="s">
        <v>38</v>
      </c>
      <c r="B25" s="41">
        <f>SUM(B26:B28)</f>
        <v>2871700</v>
      </c>
      <c r="C25" s="41">
        <f aca="true" t="shared" si="20" ref="C25:H25">SUM(C26:C28)</f>
        <v>7210600</v>
      </c>
      <c r="D25" s="41">
        <f t="shared" si="20"/>
        <v>8630700</v>
      </c>
      <c r="E25" s="41">
        <f t="shared" si="20"/>
        <v>2935700</v>
      </c>
      <c r="F25" s="41">
        <f t="shared" si="20"/>
        <v>1277500</v>
      </c>
      <c r="G25" s="41">
        <f t="shared" si="20"/>
        <v>1337100</v>
      </c>
      <c r="H25" s="42">
        <f t="shared" si="20"/>
        <v>1215500</v>
      </c>
      <c r="I25" s="40" t="s">
        <v>38</v>
      </c>
      <c r="J25" s="41">
        <f>SUM(J26:J28)</f>
        <v>1222600</v>
      </c>
      <c r="K25" s="41">
        <f>SUM(K26:K28)</f>
        <v>1258100</v>
      </c>
      <c r="L25" s="41">
        <f>SUM(L26:L28)</f>
        <v>1217600</v>
      </c>
      <c r="M25" s="41">
        <f>SUM(M26:M28)</f>
        <v>1261400</v>
      </c>
      <c r="N25" s="41">
        <f>SUM(N26:N28)</f>
        <v>1287800</v>
      </c>
      <c r="O25" s="43">
        <f t="shared" si="13"/>
        <v>31726300</v>
      </c>
    </row>
    <row r="26" spans="1:15" ht="18" customHeight="1">
      <c r="A26" s="44" t="s">
        <v>39</v>
      </c>
      <c r="B26" s="45">
        <f aca="true" t="shared" si="21" ref="B26:H30">SUM(B53,B78,B108,B132,B158)</f>
        <v>2618300</v>
      </c>
      <c r="C26" s="45">
        <f t="shared" si="21"/>
        <v>6803200</v>
      </c>
      <c r="D26" s="45">
        <f t="shared" si="21"/>
        <v>8194900</v>
      </c>
      <c r="E26" s="45">
        <f t="shared" si="21"/>
        <v>2655100</v>
      </c>
      <c r="F26" s="45">
        <f t="shared" si="21"/>
        <v>1164400</v>
      </c>
      <c r="G26" s="45">
        <f t="shared" si="21"/>
        <v>1233600</v>
      </c>
      <c r="H26" s="46">
        <f t="shared" si="21"/>
        <v>1132900</v>
      </c>
      <c r="I26" s="44" t="s">
        <v>39</v>
      </c>
      <c r="J26" s="45">
        <f aca="true" t="shared" si="22" ref="J26:N30">SUM(J53,J78,J108,J132,J158)</f>
        <v>1132400</v>
      </c>
      <c r="K26" s="45">
        <f t="shared" si="22"/>
        <v>1159500</v>
      </c>
      <c r="L26" s="45">
        <f t="shared" si="22"/>
        <v>1117000</v>
      </c>
      <c r="M26" s="45">
        <f t="shared" si="22"/>
        <v>1145100</v>
      </c>
      <c r="N26" s="45">
        <f t="shared" si="22"/>
        <v>1175800</v>
      </c>
      <c r="O26" s="47">
        <f t="shared" si="13"/>
        <v>29532200</v>
      </c>
    </row>
    <row r="27" spans="1:15" ht="18" customHeight="1">
      <c r="A27" s="44" t="s">
        <v>40</v>
      </c>
      <c r="B27" s="45">
        <f t="shared" si="21"/>
        <v>245700</v>
      </c>
      <c r="C27" s="45">
        <f t="shared" si="21"/>
        <v>379200</v>
      </c>
      <c r="D27" s="45">
        <f t="shared" si="21"/>
        <v>404400</v>
      </c>
      <c r="E27" s="45">
        <f t="shared" si="21"/>
        <v>269800</v>
      </c>
      <c r="F27" s="45">
        <f t="shared" si="21"/>
        <v>109600</v>
      </c>
      <c r="G27" s="45">
        <f t="shared" si="21"/>
        <v>99400</v>
      </c>
      <c r="H27" s="46">
        <f t="shared" si="21"/>
        <v>70000</v>
      </c>
      <c r="I27" s="44" t="s">
        <v>40</v>
      </c>
      <c r="J27" s="45">
        <f t="shared" si="22"/>
        <v>87900</v>
      </c>
      <c r="K27" s="45">
        <f t="shared" si="22"/>
        <v>96200</v>
      </c>
      <c r="L27" s="45">
        <f t="shared" si="22"/>
        <v>97600</v>
      </c>
      <c r="M27" s="45">
        <f t="shared" si="22"/>
        <v>112500</v>
      </c>
      <c r="N27" s="45">
        <f t="shared" si="22"/>
        <v>108400</v>
      </c>
      <c r="O27" s="47">
        <f t="shared" si="13"/>
        <v>2080700</v>
      </c>
    </row>
    <row r="28" spans="1:15" ht="19.5" customHeight="1">
      <c r="A28" s="44" t="s">
        <v>41</v>
      </c>
      <c r="B28" s="45">
        <f t="shared" si="21"/>
        <v>7700</v>
      </c>
      <c r="C28" s="45">
        <f t="shared" si="21"/>
        <v>28200</v>
      </c>
      <c r="D28" s="45">
        <f t="shared" si="21"/>
        <v>31400</v>
      </c>
      <c r="E28" s="45">
        <f t="shared" si="21"/>
        <v>10800</v>
      </c>
      <c r="F28" s="45">
        <f t="shared" si="21"/>
        <v>3500</v>
      </c>
      <c r="G28" s="45">
        <f t="shared" si="21"/>
        <v>4100</v>
      </c>
      <c r="H28" s="46">
        <f t="shared" si="21"/>
        <v>12600</v>
      </c>
      <c r="I28" s="44" t="s">
        <v>41</v>
      </c>
      <c r="J28" s="45">
        <f t="shared" si="22"/>
        <v>2300</v>
      </c>
      <c r="K28" s="45">
        <f t="shared" si="22"/>
        <v>2400</v>
      </c>
      <c r="L28" s="45">
        <f t="shared" si="22"/>
        <v>3000</v>
      </c>
      <c r="M28" s="45">
        <f t="shared" si="22"/>
        <v>3800</v>
      </c>
      <c r="N28" s="45">
        <f t="shared" si="22"/>
        <v>3600</v>
      </c>
      <c r="O28" s="47">
        <f t="shared" si="13"/>
        <v>113400</v>
      </c>
    </row>
    <row r="29" spans="1:15" s="50" customFormat="1" ht="19.5" customHeight="1">
      <c r="A29" s="40" t="s">
        <v>42</v>
      </c>
      <c r="B29" s="48">
        <f t="shared" si="21"/>
        <v>769700</v>
      </c>
      <c r="C29" s="48">
        <f t="shared" si="21"/>
        <v>703400</v>
      </c>
      <c r="D29" s="48">
        <f t="shared" si="21"/>
        <v>1214300</v>
      </c>
      <c r="E29" s="48">
        <f t="shared" si="21"/>
        <v>413800</v>
      </c>
      <c r="F29" s="48">
        <f t="shared" si="21"/>
        <v>381100</v>
      </c>
      <c r="G29" s="48">
        <f t="shared" si="21"/>
        <v>411600</v>
      </c>
      <c r="H29" s="49">
        <f t="shared" si="21"/>
        <v>709500</v>
      </c>
      <c r="I29" s="40" t="s">
        <v>42</v>
      </c>
      <c r="J29" s="41">
        <f t="shared" si="22"/>
        <v>550600</v>
      </c>
      <c r="K29" s="41">
        <f t="shared" si="22"/>
        <v>701900</v>
      </c>
      <c r="L29" s="41">
        <f t="shared" si="22"/>
        <v>625600</v>
      </c>
      <c r="M29" s="41">
        <f t="shared" si="22"/>
        <v>1098400</v>
      </c>
      <c r="N29" s="41">
        <f t="shared" si="22"/>
        <v>706300</v>
      </c>
      <c r="O29" s="43">
        <f t="shared" si="13"/>
        <v>8286200</v>
      </c>
    </row>
    <row r="30" spans="1:15" s="50" customFormat="1" ht="19.5" customHeight="1" thickBot="1">
      <c r="A30" s="40" t="s">
        <v>43</v>
      </c>
      <c r="B30" s="48">
        <f t="shared" si="21"/>
        <v>946000</v>
      </c>
      <c r="C30" s="48">
        <f t="shared" si="21"/>
        <v>883400</v>
      </c>
      <c r="D30" s="48">
        <f t="shared" si="21"/>
        <v>1398500</v>
      </c>
      <c r="E30" s="48">
        <f t="shared" si="21"/>
        <v>544800</v>
      </c>
      <c r="F30" s="48">
        <f t="shared" si="21"/>
        <v>446700</v>
      </c>
      <c r="G30" s="48">
        <f t="shared" si="21"/>
        <v>529800</v>
      </c>
      <c r="H30" s="49">
        <f t="shared" si="21"/>
        <v>743600</v>
      </c>
      <c r="I30" s="40" t="s">
        <v>43</v>
      </c>
      <c r="J30" s="41">
        <f t="shared" si="22"/>
        <v>718000</v>
      </c>
      <c r="K30" s="41">
        <f t="shared" si="22"/>
        <v>719800</v>
      </c>
      <c r="L30" s="41">
        <f t="shared" si="22"/>
        <v>743000</v>
      </c>
      <c r="M30" s="41">
        <f t="shared" si="22"/>
        <v>11260700</v>
      </c>
      <c r="N30" s="41">
        <f t="shared" si="22"/>
        <v>706600</v>
      </c>
      <c r="O30" s="43">
        <f>B30+C30+D30+E30+F30+G30+H30+J30+K30+L30+M30+N30</f>
        <v>19640900</v>
      </c>
    </row>
    <row r="31" spans="1:15" ht="19.5" customHeight="1" thickBot="1">
      <c r="A31" s="51" t="s">
        <v>18</v>
      </c>
      <c r="B31" s="52">
        <f aca="true" t="shared" si="23" ref="B31:H31">SUM(B7:B24)</f>
        <v>7941148100</v>
      </c>
      <c r="C31" s="52">
        <f t="shared" si="23"/>
        <v>8254646000</v>
      </c>
      <c r="D31" s="52">
        <f t="shared" si="23"/>
        <v>8594434100</v>
      </c>
      <c r="E31" s="52">
        <f t="shared" si="23"/>
        <v>7354565000</v>
      </c>
      <c r="F31" s="52">
        <f t="shared" si="23"/>
        <v>6851984500</v>
      </c>
      <c r="G31" s="52">
        <f t="shared" si="23"/>
        <v>6821760000</v>
      </c>
      <c r="H31" s="53">
        <f t="shared" si="23"/>
        <v>7054118200</v>
      </c>
      <c r="I31" s="54" t="s">
        <v>18</v>
      </c>
      <c r="J31" s="52">
        <f>SUM(J7:J24)</f>
        <v>7058517500</v>
      </c>
      <c r="K31" s="52">
        <f>SUM(K7:K24)</f>
        <v>7076153800</v>
      </c>
      <c r="L31" s="52">
        <f>SUM(L7:L24)</f>
        <v>7104145300</v>
      </c>
      <c r="M31" s="52">
        <f>SUM(M7:M24)</f>
        <v>7100987500</v>
      </c>
      <c r="N31" s="52">
        <f>SUM(N7:N24)</f>
        <v>7275345400</v>
      </c>
      <c r="O31" s="55">
        <f t="shared" si="13"/>
        <v>88487805400</v>
      </c>
    </row>
    <row r="32" spans="1:15" ht="21.75" customHeight="1">
      <c r="A32" s="1" t="s">
        <v>44</v>
      </c>
      <c r="B32" s="1"/>
      <c r="C32" s="1"/>
      <c r="D32" s="2"/>
      <c r="E32" s="1"/>
      <c r="F32" s="2"/>
      <c r="G32" s="2"/>
      <c r="H32" s="2"/>
      <c r="I32" s="1" t="s">
        <v>45</v>
      </c>
      <c r="J32" s="1"/>
      <c r="K32" s="3"/>
      <c r="L32" s="3"/>
      <c r="M32" s="2"/>
      <c r="N32" s="1"/>
      <c r="O32" s="1"/>
    </row>
    <row r="33" spans="1:15" ht="21.75" customHeight="1">
      <c r="A33" s="5" t="s">
        <v>2</v>
      </c>
      <c r="B33" s="5"/>
      <c r="C33" s="6"/>
      <c r="D33" s="6"/>
      <c r="E33" s="5"/>
      <c r="F33" s="5"/>
      <c r="G33" s="5"/>
      <c r="H33" s="5"/>
      <c r="I33" s="5" t="s">
        <v>2</v>
      </c>
      <c r="J33" s="5"/>
      <c r="K33" s="5"/>
      <c r="L33" s="5"/>
      <c r="M33" s="6"/>
      <c r="N33" s="5"/>
      <c r="O33" s="5"/>
    </row>
    <row r="34" spans="1:15" ht="21.75" customHeight="1">
      <c r="A34" s="5" t="s">
        <v>46</v>
      </c>
      <c r="B34" s="5"/>
      <c r="C34" s="5"/>
      <c r="D34" s="6"/>
      <c r="E34" s="5"/>
      <c r="F34" s="5"/>
      <c r="G34" s="5"/>
      <c r="H34" s="5"/>
      <c r="I34" s="5" t="s">
        <v>46</v>
      </c>
      <c r="J34" s="5"/>
      <c r="K34" s="5"/>
      <c r="L34" s="5"/>
      <c r="M34" s="6"/>
      <c r="N34" s="5"/>
      <c r="O34" s="5"/>
    </row>
    <row r="35" spans="1:15" ht="21.75" customHeight="1" thickBot="1">
      <c r="A35" s="7"/>
      <c r="B35" s="8"/>
      <c r="C35" s="9"/>
      <c r="D35" s="9"/>
      <c r="E35" s="9"/>
      <c r="F35" s="8"/>
      <c r="G35" s="8"/>
      <c r="H35" s="10" t="s">
        <v>4</v>
      </c>
      <c r="I35" s="7"/>
      <c r="J35" s="8"/>
      <c r="K35" s="11"/>
      <c r="L35" s="9"/>
      <c r="M35" s="9"/>
      <c r="N35" s="8"/>
      <c r="O35" s="10" t="s">
        <v>4</v>
      </c>
    </row>
    <row r="36" spans="1:15" ht="21.75" customHeight="1">
      <c r="A36" s="12" t="s">
        <v>47</v>
      </c>
      <c r="B36" s="13" t="s">
        <v>6</v>
      </c>
      <c r="C36" s="13" t="s">
        <v>7</v>
      </c>
      <c r="D36" s="13" t="s">
        <v>8</v>
      </c>
      <c r="E36" s="13" t="s">
        <v>9</v>
      </c>
      <c r="F36" s="13" t="s">
        <v>10</v>
      </c>
      <c r="G36" s="13" t="s">
        <v>11</v>
      </c>
      <c r="H36" s="14" t="s">
        <v>12</v>
      </c>
      <c r="I36" s="12" t="s">
        <v>48</v>
      </c>
      <c r="J36" s="13" t="s">
        <v>13</v>
      </c>
      <c r="K36" s="13" t="s">
        <v>14</v>
      </c>
      <c r="L36" s="13" t="s">
        <v>15</v>
      </c>
      <c r="M36" s="13" t="s">
        <v>16</v>
      </c>
      <c r="N36" s="15" t="s">
        <v>17</v>
      </c>
      <c r="O36" s="16" t="s">
        <v>18</v>
      </c>
    </row>
    <row r="37" spans="1:15" ht="21.75" customHeight="1" thickBot="1">
      <c r="A37" s="17"/>
      <c r="B37" s="18" t="s">
        <v>19</v>
      </c>
      <c r="C37" s="19"/>
      <c r="D37" s="19"/>
      <c r="E37" s="19"/>
      <c r="F37" s="19"/>
      <c r="G37" s="19"/>
      <c r="H37" s="20"/>
      <c r="I37" s="17"/>
      <c r="J37" s="19"/>
      <c r="K37" s="19"/>
      <c r="L37" s="19"/>
      <c r="M37" s="19"/>
      <c r="N37" s="21"/>
      <c r="O37" s="22"/>
    </row>
    <row r="38" spans="1:15" ht="21.75" customHeight="1">
      <c r="A38" s="56" t="s">
        <v>49</v>
      </c>
      <c r="B38" s="57">
        <v>11500000</v>
      </c>
      <c r="C38" s="58">
        <v>13500000</v>
      </c>
      <c r="D38" s="58">
        <v>15500000</v>
      </c>
      <c r="E38" s="58">
        <v>12100000</v>
      </c>
      <c r="F38" s="58">
        <v>12100000</v>
      </c>
      <c r="G38" s="58">
        <v>12100000</v>
      </c>
      <c r="H38" s="59">
        <v>12100000</v>
      </c>
      <c r="I38" s="56" t="s">
        <v>49</v>
      </c>
      <c r="J38" s="57">
        <v>12100000</v>
      </c>
      <c r="K38" s="58">
        <v>12100000</v>
      </c>
      <c r="L38" s="58">
        <v>12100000</v>
      </c>
      <c r="M38" s="58">
        <v>12100000</v>
      </c>
      <c r="N38" s="60">
        <v>11989000</v>
      </c>
      <c r="O38" s="35">
        <f aca="true" t="shared" si="24" ref="O38:O58">B38+C38+D38+E38+F38+G38+H38+J38+K38+L38+M38+N38</f>
        <v>149289000</v>
      </c>
    </row>
    <row r="39" spans="1:15" ht="21.75" customHeight="1">
      <c r="A39" s="56" t="s">
        <v>50</v>
      </c>
      <c r="B39" s="61">
        <v>1312000</v>
      </c>
      <c r="C39" s="62">
        <v>1311000</v>
      </c>
      <c r="D39" s="62">
        <v>1311000</v>
      </c>
      <c r="E39" s="62">
        <v>1371800</v>
      </c>
      <c r="F39" s="62">
        <v>1371800</v>
      </c>
      <c r="G39" s="62">
        <v>1371800</v>
      </c>
      <c r="H39" s="63">
        <v>1371800</v>
      </c>
      <c r="I39" s="56" t="s">
        <v>50</v>
      </c>
      <c r="J39" s="64">
        <v>1371800</v>
      </c>
      <c r="K39" s="62">
        <v>1371800</v>
      </c>
      <c r="L39" s="61">
        <v>1371800</v>
      </c>
      <c r="M39" s="61">
        <v>1371800</v>
      </c>
      <c r="N39" s="64">
        <v>1372600</v>
      </c>
      <c r="O39" s="28">
        <f t="shared" si="24"/>
        <v>16281000</v>
      </c>
    </row>
    <row r="40" spans="1:15" ht="21.75" customHeight="1">
      <c r="A40" s="56" t="s">
        <v>51</v>
      </c>
      <c r="B40" s="24">
        <v>35000</v>
      </c>
      <c r="C40" s="24">
        <v>35000</v>
      </c>
      <c r="D40" s="24">
        <v>34900</v>
      </c>
      <c r="E40" s="24">
        <v>33100</v>
      </c>
      <c r="F40" s="24">
        <v>31000</v>
      </c>
      <c r="G40" s="24">
        <v>31000</v>
      </c>
      <c r="H40" s="25">
        <v>31000</v>
      </c>
      <c r="I40" s="56" t="s">
        <v>51</v>
      </c>
      <c r="J40" s="24">
        <v>31000</v>
      </c>
      <c r="K40" s="24">
        <v>31000</v>
      </c>
      <c r="L40" s="24">
        <v>31000</v>
      </c>
      <c r="M40" s="24">
        <v>31000</v>
      </c>
      <c r="N40" s="24">
        <v>31000</v>
      </c>
      <c r="O40" s="28">
        <f t="shared" si="24"/>
        <v>386000</v>
      </c>
    </row>
    <row r="41" spans="1:15" ht="21.75" customHeight="1">
      <c r="A41" s="27" t="s">
        <v>52</v>
      </c>
      <c r="B41" s="24">
        <v>1550000</v>
      </c>
      <c r="C41" s="24">
        <v>1550000</v>
      </c>
      <c r="D41" s="24">
        <v>1550000</v>
      </c>
      <c r="E41" s="24">
        <v>2670000</v>
      </c>
      <c r="F41" s="24">
        <v>2670000</v>
      </c>
      <c r="G41" s="24">
        <v>2670000</v>
      </c>
      <c r="H41" s="25">
        <v>2670000</v>
      </c>
      <c r="I41" s="27" t="s">
        <v>52</v>
      </c>
      <c r="J41" s="24">
        <v>2670000</v>
      </c>
      <c r="K41" s="24">
        <v>2670000</v>
      </c>
      <c r="L41" s="24">
        <v>2670000</v>
      </c>
      <c r="M41" s="24">
        <v>2670000</v>
      </c>
      <c r="N41" s="24">
        <v>2640000</v>
      </c>
      <c r="O41" s="28">
        <f t="shared" si="24"/>
        <v>28650000</v>
      </c>
    </row>
    <row r="42" spans="1:15" ht="21.75" customHeight="1">
      <c r="A42" s="29" t="s">
        <v>53</v>
      </c>
      <c r="B42" s="24">
        <v>3617000</v>
      </c>
      <c r="C42" s="24">
        <v>3615000</v>
      </c>
      <c r="D42" s="24">
        <v>3615000</v>
      </c>
      <c r="E42" s="24">
        <v>3421000</v>
      </c>
      <c r="F42" s="24">
        <v>3421000</v>
      </c>
      <c r="G42" s="24">
        <v>3421000</v>
      </c>
      <c r="H42" s="25">
        <v>3421000</v>
      </c>
      <c r="I42" s="29" t="s">
        <v>53</v>
      </c>
      <c r="J42" s="24">
        <v>3421000</v>
      </c>
      <c r="K42" s="24">
        <v>3421000</v>
      </c>
      <c r="L42" s="24">
        <v>3421000</v>
      </c>
      <c r="M42" s="24">
        <v>3421000</v>
      </c>
      <c r="N42" s="24">
        <v>3426000</v>
      </c>
      <c r="O42" s="28">
        <f t="shared" si="24"/>
        <v>41641000</v>
      </c>
    </row>
    <row r="43" spans="1:15" ht="21.75" customHeight="1">
      <c r="A43" s="29" t="s">
        <v>54</v>
      </c>
      <c r="B43" s="65">
        <v>3753000</v>
      </c>
      <c r="C43" s="62">
        <v>3646000</v>
      </c>
      <c r="D43" s="62">
        <v>3646000</v>
      </c>
      <c r="E43" s="62">
        <v>5700000</v>
      </c>
      <c r="F43" s="62">
        <v>5700000</v>
      </c>
      <c r="G43" s="62">
        <v>5700000</v>
      </c>
      <c r="H43" s="66">
        <v>5700000</v>
      </c>
      <c r="I43" s="29" t="s">
        <v>54</v>
      </c>
      <c r="J43" s="67">
        <v>5700000</v>
      </c>
      <c r="K43" s="37">
        <v>5700000</v>
      </c>
      <c r="L43" s="30">
        <v>5700000</v>
      </c>
      <c r="M43" s="30">
        <v>5700000</v>
      </c>
      <c r="N43" s="30">
        <v>5690000</v>
      </c>
      <c r="O43" s="35">
        <f t="shared" si="24"/>
        <v>62335000</v>
      </c>
    </row>
    <row r="44" spans="1:15" ht="21.75" customHeight="1">
      <c r="A44" s="39" t="s">
        <v>55</v>
      </c>
      <c r="B44" s="24">
        <v>455000</v>
      </c>
      <c r="C44" s="24">
        <v>453000</v>
      </c>
      <c r="D44" s="24">
        <v>456000</v>
      </c>
      <c r="E44" s="24">
        <v>671000</v>
      </c>
      <c r="F44" s="24">
        <v>671000</v>
      </c>
      <c r="G44" s="24">
        <v>671000</v>
      </c>
      <c r="H44" s="25">
        <v>671000</v>
      </c>
      <c r="I44" s="39" t="s">
        <v>55</v>
      </c>
      <c r="J44" s="24">
        <v>671000</v>
      </c>
      <c r="K44" s="24">
        <v>671000</v>
      </c>
      <c r="L44" s="24">
        <v>671000</v>
      </c>
      <c r="M44" s="24">
        <v>671000</v>
      </c>
      <c r="N44" s="24">
        <v>673000</v>
      </c>
      <c r="O44" s="28">
        <f t="shared" si="24"/>
        <v>7405000</v>
      </c>
    </row>
    <row r="45" spans="1:15" ht="21.75" customHeight="1">
      <c r="A45" s="39" t="s">
        <v>56</v>
      </c>
      <c r="B45" s="65">
        <v>33500</v>
      </c>
      <c r="C45" s="62">
        <v>34000</v>
      </c>
      <c r="D45" s="68">
        <v>33500</v>
      </c>
      <c r="E45" s="62">
        <v>52700</v>
      </c>
      <c r="F45" s="62">
        <v>52700</v>
      </c>
      <c r="G45" s="62">
        <v>52700</v>
      </c>
      <c r="H45" s="66">
        <v>52700</v>
      </c>
      <c r="I45" s="39" t="s">
        <v>56</v>
      </c>
      <c r="J45" s="62">
        <v>52700</v>
      </c>
      <c r="K45" s="24">
        <v>52700</v>
      </c>
      <c r="L45" s="24">
        <v>52700</v>
      </c>
      <c r="M45" s="24">
        <v>52700</v>
      </c>
      <c r="N45" s="24">
        <v>53400</v>
      </c>
      <c r="O45" s="35">
        <f t="shared" si="24"/>
        <v>576000</v>
      </c>
    </row>
    <row r="46" spans="1:15" ht="21.75" customHeight="1">
      <c r="A46" s="39" t="s">
        <v>57</v>
      </c>
      <c r="B46" s="36">
        <v>103800</v>
      </c>
      <c r="C46" s="37">
        <v>103800</v>
      </c>
      <c r="D46" s="37">
        <v>103800</v>
      </c>
      <c r="E46" s="37">
        <v>101000</v>
      </c>
      <c r="F46" s="37">
        <v>101900</v>
      </c>
      <c r="G46" s="37">
        <v>101100</v>
      </c>
      <c r="H46" s="34">
        <v>101100</v>
      </c>
      <c r="I46" s="39" t="s">
        <v>57</v>
      </c>
      <c r="J46" s="36">
        <v>101100</v>
      </c>
      <c r="K46" s="37">
        <v>101100</v>
      </c>
      <c r="L46" s="37">
        <v>101100</v>
      </c>
      <c r="M46" s="37">
        <v>101100</v>
      </c>
      <c r="N46" s="33">
        <v>101100</v>
      </c>
      <c r="O46" s="35">
        <f t="shared" si="24"/>
        <v>1222000</v>
      </c>
    </row>
    <row r="47" spans="1:15" ht="21.75" customHeight="1">
      <c r="A47" s="69" t="s">
        <v>58</v>
      </c>
      <c r="B47" s="70">
        <v>7000</v>
      </c>
      <c r="C47" s="30">
        <v>7500</v>
      </c>
      <c r="D47" s="30">
        <v>8000</v>
      </c>
      <c r="E47" s="30">
        <v>5700</v>
      </c>
      <c r="F47" s="30">
        <v>5700</v>
      </c>
      <c r="G47" s="30">
        <v>5700</v>
      </c>
      <c r="H47" s="31">
        <v>5700</v>
      </c>
      <c r="I47" s="69" t="s">
        <v>58</v>
      </c>
      <c r="J47" s="30">
        <v>5700</v>
      </c>
      <c r="K47" s="30">
        <v>5700</v>
      </c>
      <c r="L47" s="30">
        <v>5900</v>
      </c>
      <c r="M47" s="30">
        <v>5700</v>
      </c>
      <c r="N47" s="30">
        <v>5700</v>
      </c>
      <c r="O47" s="35">
        <f t="shared" si="24"/>
        <v>74000</v>
      </c>
    </row>
    <row r="48" spans="1:15" ht="21.75" customHeight="1">
      <c r="A48" s="69" t="s">
        <v>59</v>
      </c>
      <c r="B48" s="30">
        <v>1000</v>
      </c>
      <c r="C48" s="30">
        <v>1000</v>
      </c>
      <c r="D48" s="30">
        <v>1000</v>
      </c>
      <c r="E48" s="30">
        <v>1200</v>
      </c>
      <c r="F48" s="30">
        <v>1200</v>
      </c>
      <c r="G48" s="30">
        <v>1200</v>
      </c>
      <c r="H48" s="31">
        <v>1200</v>
      </c>
      <c r="I48" s="69" t="s">
        <v>59</v>
      </c>
      <c r="J48" s="30">
        <v>1200</v>
      </c>
      <c r="K48" s="30">
        <v>1200</v>
      </c>
      <c r="L48" s="30">
        <v>1200</v>
      </c>
      <c r="M48" s="30">
        <v>1200</v>
      </c>
      <c r="N48" s="30">
        <v>1400</v>
      </c>
      <c r="O48" s="35">
        <f t="shared" si="24"/>
        <v>14000</v>
      </c>
    </row>
    <row r="49" spans="1:15" ht="21.75" customHeight="1">
      <c r="A49" s="69" t="s">
        <v>60</v>
      </c>
      <c r="B49" s="33">
        <v>60000</v>
      </c>
      <c r="C49" s="33">
        <v>59000</v>
      </c>
      <c r="D49" s="33">
        <v>59400</v>
      </c>
      <c r="E49" s="33">
        <v>83600</v>
      </c>
      <c r="F49" s="33">
        <v>82000</v>
      </c>
      <c r="G49" s="33">
        <v>82000</v>
      </c>
      <c r="H49" s="34">
        <v>82000</v>
      </c>
      <c r="I49" s="69" t="s">
        <v>60</v>
      </c>
      <c r="J49" s="33">
        <v>82000</v>
      </c>
      <c r="K49" s="33">
        <v>82000</v>
      </c>
      <c r="L49" s="33">
        <v>82000</v>
      </c>
      <c r="M49" s="33">
        <v>82000</v>
      </c>
      <c r="N49" s="33">
        <v>82000</v>
      </c>
      <c r="O49" s="35">
        <f t="shared" si="24"/>
        <v>918000</v>
      </c>
    </row>
    <row r="50" spans="1:15" ht="21.75" customHeight="1">
      <c r="A50" s="69" t="s">
        <v>61</v>
      </c>
      <c r="B50" s="33">
        <v>572000</v>
      </c>
      <c r="C50" s="33">
        <v>573000</v>
      </c>
      <c r="D50" s="33">
        <v>573000</v>
      </c>
      <c r="E50" s="33">
        <v>663000</v>
      </c>
      <c r="F50" s="33">
        <v>662000</v>
      </c>
      <c r="G50" s="33">
        <v>662000</v>
      </c>
      <c r="H50" s="34">
        <v>662000</v>
      </c>
      <c r="I50" s="69" t="s">
        <v>61</v>
      </c>
      <c r="J50" s="33">
        <v>662000</v>
      </c>
      <c r="K50" s="33">
        <v>662000</v>
      </c>
      <c r="L50" s="33">
        <v>662000</v>
      </c>
      <c r="M50" s="33">
        <v>662000</v>
      </c>
      <c r="N50" s="33">
        <v>668000</v>
      </c>
      <c r="O50" s="35">
        <f t="shared" si="24"/>
        <v>7683000</v>
      </c>
    </row>
    <row r="51" spans="1:15" ht="21.75" customHeight="1">
      <c r="A51" s="23" t="s">
        <v>62</v>
      </c>
      <c r="B51" s="30">
        <f>B52+B56+B57</f>
        <v>695700</v>
      </c>
      <c r="C51" s="30">
        <f aca="true" t="shared" si="25" ref="C51:H51">C52+C56+C57</f>
        <v>1995200</v>
      </c>
      <c r="D51" s="30">
        <f t="shared" si="25"/>
        <v>1995200</v>
      </c>
      <c r="E51" s="30">
        <f t="shared" si="25"/>
        <v>630600</v>
      </c>
      <c r="F51" s="30">
        <f t="shared" si="25"/>
        <v>334400</v>
      </c>
      <c r="G51" s="30">
        <f t="shared" si="25"/>
        <v>334400</v>
      </c>
      <c r="H51" s="31">
        <f t="shared" si="25"/>
        <v>334400</v>
      </c>
      <c r="I51" s="23" t="s">
        <v>62</v>
      </c>
      <c r="J51" s="71">
        <f>J52+J56+J57</f>
        <v>284400</v>
      </c>
      <c r="K51" s="30">
        <f>K52+K56+K57</f>
        <v>234300</v>
      </c>
      <c r="L51" s="30">
        <f>L52+L56+L57</f>
        <v>234400</v>
      </c>
      <c r="M51" s="30">
        <f>M52+M56+M57</f>
        <v>11265200</v>
      </c>
      <c r="N51" s="30">
        <f>N52+N56+N57</f>
        <v>234500</v>
      </c>
      <c r="O51" s="28">
        <f t="shared" si="24"/>
        <v>18572700</v>
      </c>
    </row>
    <row r="52" spans="1:15" ht="21.75" customHeight="1">
      <c r="A52" s="40" t="s">
        <v>38</v>
      </c>
      <c r="B52" s="41">
        <f aca="true" t="shared" si="26" ref="B52:H52">SUM(B53:B55)</f>
        <v>595400</v>
      </c>
      <c r="C52" s="41">
        <f t="shared" si="26"/>
        <v>1894900</v>
      </c>
      <c r="D52" s="41">
        <f t="shared" si="26"/>
        <v>1894900</v>
      </c>
      <c r="E52" s="41">
        <f t="shared" si="26"/>
        <v>530300</v>
      </c>
      <c r="F52" s="41">
        <f t="shared" si="26"/>
        <v>234100</v>
      </c>
      <c r="G52" s="41">
        <f t="shared" si="26"/>
        <v>234100</v>
      </c>
      <c r="H52" s="42">
        <f t="shared" si="26"/>
        <v>234100</v>
      </c>
      <c r="I52" s="40" t="s">
        <v>38</v>
      </c>
      <c r="J52" s="41">
        <f>SUM(J53:J55)</f>
        <v>184100</v>
      </c>
      <c r="K52" s="41">
        <f>SUM(K53:K55)</f>
        <v>134000</v>
      </c>
      <c r="L52" s="41">
        <f>SUM(L53:L55)</f>
        <v>134100</v>
      </c>
      <c r="M52" s="41">
        <f>SUM(M53:M55)</f>
        <v>134200</v>
      </c>
      <c r="N52" s="41">
        <f>SUM(N53:N55)</f>
        <v>134300</v>
      </c>
      <c r="O52" s="43">
        <f t="shared" si="24"/>
        <v>6338500</v>
      </c>
    </row>
    <row r="53" spans="1:15" ht="21.75" customHeight="1">
      <c r="A53" s="44" t="s">
        <v>39</v>
      </c>
      <c r="B53" s="45">
        <v>515600</v>
      </c>
      <c r="C53" s="45">
        <v>1792100</v>
      </c>
      <c r="D53" s="45">
        <v>1792100</v>
      </c>
      <c r="E53" s="45">
        <v>450500</v>
      </c>
      <c r="F53" s="45">
        <v>200200</v>
      </c>
      <c r="G53" s="45">
        <v>200200</v>
      </c>
      <c r="H53" s="46">
        <v>200200</v>
      </c>
      <c r="I53" s="44" t="s">
        <v>39</v>
      </c>
      <c r="J53" s="45">
        <v>150200</v>
      </c>
      <c r="K53" s="45">
        <v>100100</v>
      </c>
      <c r="L53" s="45">
        <v>100100</v>
      </c>
      <c r="M53" s="45">
        <v>100200</v>
      </c>
      <c r="N53" s="45">
        <v>100200</v>
      </c>
      <c r="O53" s="47">
        <f t="shared" si="24"/>
        <v>5701700</v>
      </c>
    </row>
    <row r="54" spans="1:15" ht="21.75" customHeight="1">
      <c r="A54" s="44" t="s">
        <v>40</v>
      </c>
      <c r="B54" s="72">
        <v>75700</v>
      </c>
      <c r="C54" s="45">
        <v>94700</v>
      </c>
      <c r="D54" s="45">
        <v>94700</v>
      </c>
      <c r="E54" s="45">
        <v>75700</v>
      </c>
      <c r="F54" s="45">
        <v>33100</v>
      </c>
      <c r="G54" s="45">
        <v>33100</v>
      </c>
      <c r="H54" s="46">
        <v>33100</v>
      </c>
      <c r="I54" s="44" t="s">
        <v>40</v>
      </c>
      <c r="J54" s="45">
        <v>33100</v>
      </c>
      <c r="K54" s="45">
        <v>33100</v>
      </c>
      <c r="L54" s="45">
        <v>33200</v>
      </c>
      <c r="M54" s="45">
        <v>33200</v>
      </c>
      <c r="N54" s="45">
        <v>33200</v>
      </c>
      <c r="O54" s="47">
        <f t="shared" si="24"/>
        <v>605900</v>
      </c>
    </row>
    <row r="55" spans="1:15" ht="21.75" customHeight="1">
      <c r="A55" s="44" t="s">
        <v>41</v>
      </c>
      <c r="B55" s="45">
        <v>4100</v>
      </c>
      <c r="C55" s="45">
        <v>8100</v>
      </c>
      <c r="D55" s="45">
        <v>8100</v>
      </c>
      <c r="E55" s="45">
        <v>4100</v>
      </c>
      <c r="F55" s="45">
        <v>800</v>
      </c>
      <c r="G55" s="45">
        <v>800</v>
      </c>
      <c r="H55" s="46">
        <v>800</v>
      </c>
      <c r="I55" s="44" t="s">
        <v>41</v>
      </c>
      <c r="J55" s="45">
        <v>800</v>
      </c>
      <c r="K55" s="45">
        <v>800</v>
      </c>
      <c r="L55" s="45">
        <v>800</v>
      </c>
      <c r="M55" s="45">
        <v>800</v>
      </c>
      <c r="N55" s="45">
        <v>900</v>
      </c>
      <c r="O55" s="47">
        <f t="shared" si="24"/>
        <v>30900</v>
      </c>
    </row>
    <row r="56" spans="1:15" ht="21.75" customHeight="1">
      <c r="A56" s="40" t="s">
        <v>42</v>
      </c>
      <c r="B56" s="41">
        <v>4300</v>
      </c>
      <c r="C56" s="41">
        <v>4300</v>
      </c>
      <c r="D56" s="41">
        <v>4300</v>
      </c>
      <c r="E56" s="41">
        <v>4300</v>
      </c>
      <c r="F56" s="41">
        <v>4300</v>
      </c>
      <c r="G56" s="41">
        <v>4300</v>
      </c>
      <c r="H56" s="42">
        <v>4300</v>
      </c>
      <c r="I56" s="40" t="s">
        <v>42</v>
      </c>
      <c r="J56" s="41">
        <v>4300</v>
      </c>
      <c r="K56" s="41">
        <v>4300</v>
      </c>
      <c r="L56" s="41">
        <v>4300</v>
      </c>
      <c r="M56" s="41">
        <v>475200</v>
      </c>
      <c r="N56" s="41">
        <v>4200</v>
      </c>
      <c r="O56" s="43">
        <f t="shared" si="24"/>
        <v>522400</v>
      </c>
    </row>
    <row r="57" spans="1:15" ht="21.75" customHeight="1" thickBot="1">
      <c r="A57" s="40" t="s">
        <v>43</v>
      </c>
      <c r="B57" s="41">
        <v>96000</v>
      </c>
      <c r="C57" s="41">
        <v>96000</v>
      </c>
      <c r="D57" s="41">
        <v>96000</v>
      </c>
      <c r="E57" s="41">
        <v>96000</v>
      </c>
      <c r="F57" s="41">
        <v>96000</v>
      </c>
      <c r="G57" s="41">
        <v>96000</v>
      </c>
      <c r="H57" s="73">
        <v>96000</v>
      </c>
      <c r="I57" s="40" t="s">
        <v>43</v>
      </c>
      <c r="J57" s="41">
        <v>96000</v>
      </c>
      <c r="K57" s="41">
        <v>96000</v>
      </c>
      <c r="L57" s="41">
        <v>96000</v>
      </c>
      <c r="M57" s="41">
        <v>10655800</v>
      </c>
      <c r="N57" s="41">
        <v>96000</v>
      </c>
      <c r="O57" s="43">
        <f t="shared" si="24"/>
        <v>11711800</v>
      </c>
    </row>
    <row r="58" spans="1:15" ht="21.75" customHeight="1" thickBot="1">
      <c r="A58" s="51" t="s">
        <v>18</v>
      </c>
      <c r="B58" s="52">
        <f>SUM(B38:B51)</f>
        <v>23695000</v>
      </c>
      <c r="C58" s="52">
        <f aca="true" t="shared" si="27" ref="C58:H58">SUM(C38:C51)</f>
        <v>26883500</v>
      </c>
      <c r="D58" s="52">
        <f t="shared" si="27"/>
        <v>28886800</v>
      </c>
      <c r="E58" s="52">
        <f t="shared" si="27"/>
        <v>27504700</v>
      </c>
      <c r="F58" s="52">
        <f t="shared" si="27"/>
        <v>27204700</v>
      </c>
      <c r="G58" s="52">
        <f t="shared" si="27"/>
        <v>27203900</v>
      </c>
      <c r="H58" s="53">
        <f t="shared" si="27"/>
        <v>27203900</v>
      </c>
      <c r="I58" s="54" t="s">
        <v>18</v>
      </c>
      <c r="J58" s="52">
        <f>SUM(J38:J51)</f>
        <v>27153900</v>
      </c>
      <c r="K58" s="52">
        <f>SUM(K38:K51)</f>
        <v>27103800</v>
      </c>
      <c r="L58" s="52">
        <f>SUM(L38:L51)</f>
        <v>27104100</v>
      </c>
      <c r="M58" s="52">
        <f>SUM(M38:M51)</f>
        <v>38134700</v>
      </c>
      <c r="N58" s="52">
        <f>SUM(N38:N51)</f>
        <v>26967700</v>
      </c>
      <c r="O58" s="55">
        <f t="shared" si="24"/>
        <v>335046700</v>
      </c>
    </row>
    <row r="59" spans="1:15" ht="24" customHeight="1">
      <c r="A59" s="1" t="s">
        <v>63</v>
      </c>
      <c r="B59" s="1"/>
      <c r="C59" s="1"/>
      <c r="D59" s="2"/>
      <c r="E59" s="1"/>
      <c r="F59" s="2"/>
      <c r="G59" s="2"/>
      <c r="H59" s="2"/>
      <c r="I59" s="1" t="s">
        <v>64</v>
      </c>
      <c r="J59" s="1"/>
      <c r="K59" s="3"/>
      <c r="L59" s="3"/>
      <c r="M59" s="2"/>
      <c r="N59" s="1"/>
      <c r="O59" s="1"/>
    </row>
    <row r="60" spans="1:15" ht="24" customHeight="1">
      <c r="A60" s="5" t="s">
        <v>2</v>
      </c>
      <c r="B60" s="5"/>
      <c r="C60" s="6"/>
      <c r="D60" s="6"/>
      <c r="E60" s="5"/>
      <c r="F60" s="5"/>
      <c r="G60" s="5"/>
      <c r="H60" s="5"/>
      <c r="I60" s="5" t="s">
        <v>2</v>
      </c>
      <c r="J60" s="5"/>
      <c r="K60" s="5"/>
      <c r="L60" s="5"/>
      <c r="M60" s="6"/>
      <c r="N60" s="5"/>
      <c r="O60" s="5"/>
    </row>
    <row r="61" spans="1:15" ht="24" customHeight="1">
      <c r="A61" s="5" t="s">
        <v>65</v>
      </c>
      <c r="B61" s="5"/>
      <c r="C61" s="5"/>
      <c r="D61" s="6"/>
      <c r="E61" s="5"/>
      <c r="F61" s="5"/>
      <c r="G61" s="5"/>
      <c r="H61" s="5"/>
      <c r="I61" s="5" t="s">
        <v>65</v>
      </c>
      <c r="J61" s="5"/>
      <c r="K61" s="5"/>
      <c r="L61" s="5"/>
      <c r="M61" s="6"/>
      <c r="N61" s="5"/>
      <c r="O61" s="5"/>
    </row>
    <row r="62" spans="1:15" ht="24" customHeight="1" thickBot="1">
      <c r="A62" s="7"/>
      <c r="B62" s="8"/>
      <c r="C62" s="8"/>
      <c r="D62" s="8"/>
      <c r="E62" s="8"/>
      <c r="F62" s="8"/>
      <c r="G62" s="8"/>
      <c r="H62" s="10" t="s">
        <v>4</v>
      </c>
      <c r="I62" s="7"/>
      <c r="J62" s="8"/>
      <c r="K62" s="8"/>
      <c r="L62" s="8"/>
      <c r="M62" s="8"/>
      <c r="N62" s="8"/>
      <c r="O62" s="10" t="s">
        <v>4</v>
      </c>
    </row>
    <row r="63" spans="1:15" ht="24" customHeight="1">
      <c r="A63" s="12" t="s">
        <v>66</v>
      </c>
      <c r="B63" s="13" t="s">
        <v>6</v>
      </c>
      <c r="C63" s="13" t="s">
        <v>7</v>
      </c>
      <c r="D63" s="13" t="s">
        <v>8</v>
      </c>
      <c r="E63" s="13" t="s">
        <v>9</v>
      </c>
      <c r="F63" s="13" t="s">
        <v>10</v>
      </c>
      <c r="G63" s="13" t="s">
        <v>11</v>
      </c>
      <c r="H63" s="14" t="s">
        <v>12</v>
      </c>
      <c r="I63" s="12" t="s">
        <v>48</v>
      </c>
      <c r="J63" s="13" t="s">
        <v>13</v>
      </c>
      <c r="K63" s="13" t="s">
        <v>14</v>
      </c>
      <c r="L63" s="13" t="s">
        <v>15</v>
      </c>
      <c r="M63" s="13" t="s">
        <v>16</v>
      </c>
      <c r="N63" s="15" t="s">
        <v>17</v>
      </c>
      <c r="O63" s="16" t="s">
        <v>18</v>
      </c>
    </row>
    <row r="64" spans="1:15" ht="24" customHeight="1" thickBot="1">
      <c r="A64" s="17"/>
      <c r="B64" s="18"/>
      <c r="C64" s="18"/>
      <c r="D64" s="19"/>
      <c r="E64" s="19"/>
      <c r="F64" s="19"/>
      <c r="G64" s="19"/>
      <c r="H64" s="74"/>
      <c r="I64" s="17"/>
      <c r="J64" s="19"/>
      <c r="K64" s="19"/>
      <c r="L64" s="19"/>
      <c r="M64" s="19"/>
      <c r="N64" s="21"/>
      <c r="O64" s="22"/>
    </row>
    <row r="65" spans="1:15" ht="24" customHeight="1">
      <c r="A65" s="27" t="s">
        <v>67</v>
      </c>
      <c r="B65" s="24">
        <v>1056000</v>
      </c>
      <c r="C65" s="24">
        <v>1249600</v>
      </c>
      <c r="D65" s="24">
        <v>1435800</v>
      </c>
      <c r="E65" s="24">
        <v>1300000</v>
      </c>
      <c r="F65" s="24">
        <v>1450000</v>
      </c>
      <c r="G65" s="24">
        <v>1400000</v>
      </c>
      <c r="H65" s="25">
        <v>850000</v>
      </c>
      <c r="I65" s="27" t="s">
        <v>67</v>
      </c>
      <c r="J65" s="24">
        <v>850000</v>
      </c>
      <c r="K65" s="24">
        <v>800000</v>
      </c>
      <c r="L65" s="24">
        <v>1000000</v>
      </c>
      <c r="M65" s="24">
        <v>1000000</v>
      </c>
      <c r="N65" s="24">
        <v>1299600</v>
      </c>
      <c r="O65" s="28">
        <f aca="true" t="shared" si="28" ref="O65:O70">SUM(B65:N65)</f>
        <v>13691000</v>
      </c>
    </row>
    <row r="66" spans="1:15" ht="24" customHeight="1">
      <c r="A66" s="27" t="s">
        <v>68</v>
      </c>
      <c r="B66" s="30">
        <v>1650000</v>
      </c>
      <c r="C66" s="30">
        <v>1880000</v>
      </c>
      <c r="D66" s="30">
        <v>2040000</v>
      </c>
      <c r="E66" s="30">
        <v>2097000</v>
      </c>
      <c r="F66" s="30">
        <v>1859000</v>
      </c>
      <c r="G66" s="30">
        <v>1874000</v>
      </c>
      <c r="H66" s="31">
        <v>2118000</v>
      </c>
      <c r="I66" s="27" t="s">
        <v>68</v>
      </c>
      <c r="J66" s="30">
        <v>2182000</v>
      </c>
      <c r="K66" s="30">
        <v>1983000</v>
      </c>
      <c r="L66" s="30">
        <v>1985000</v>
      </c>
      <c r="M66" s="30">
        <v>2085000</v>
      </c>
      <c r="N66" s="30">
        <v>2130000</v>
      </c>
      <c r="O66" s="28">
        <f t="shared" si="28"/>
        <v>23883000</v>
      </c>
    </row>
    <row r="67" spans="1:15" ht="24" customHeight="1">
      <c r="A67" s="29" t="s">
        <v>69</v>
      </c>
      <c r="B67" s="30">
        <v>299700000</v>
      </c>
      <c r="C67" s="30">
        <v>325900000</v>
      </c>
      <c r="D67" s="30">
        <v>346600000</v>
      </c>
      <c r="E67" s="30">
        <v>362701000</v>
      </c>
      <c r="F67" s="30">
        <v>341372000</v>
      </c>
      <c r="G67" s="30">
        <v>362560000</v>
      </c>
      <c r="H67" s="31">
        <v>362360000</v>
      </c>
      <c r="I67" s="29" t="s">
        <v>69</v>
      </c>
      <c r="J67" s="30">
        <v>351348000</v>
      </c>
      <c r="K67" s="30">
        <v>331579000</v>
      </c>
      <c r="L67" s="30">
        <v>341904000</v>
      </c>
      <c r="M67" s="30">
        <v>334745000</v>
      </c>
      <c r="N67" s="75">
        <v>332058000</v>
      </c>
      <c r="O67" s="28">
        <f t="shared" si="28"/>
        <v>4092827000</v>
      </c>
    </row>
    <row r="68" spans="1:15" ht="24" customHeight="1">
      <c r="A68" s="29" t="s">
        <v>70</v>
      </c>
      <c r="B68" s="30">
        <v>202545000</v>
      </c>
      <c r="C68" s="30">
        <v>320798000</v>
      </c>
      <c r="D68" s="30">
        <v>323006000</v>
      </c>
      <c r="E68" s="30">
        <v>213205000</v>
      </c>
      <c r="F68" s="30">
        <v>213206000</v>
      </c>
      <c r="G68" s="30">
        <v>159904000</v>
      </c>
      <c r="H68" s="31">
        <v>214271000</v>
      </c>
      <c r="I68" s="29" t="s">
        <v>70</v>
      </c>
      <c r="J68" s="30">
        <v>239856000</v>
      </c>
      <c r="K68" s="30">
        <v>218536000</v>
      </c>
      <c r="L68" s="30">
        <v>219382000</v>
      </c>
      <c r="M68" s="30">
        <v>218536000</v>
      </c>
      <c r="N68" s="30">
        <v>218536000</v>
      </c>
      <c r="O68" s="28">
        <f t="shared" si="28"/>
        <v>2761781000</v>
      </c>
    </row>
    <row r="69" spans="1:15" ht="24" customHeight="1">
      <c r="A69" s="29" t="s">
        <v>71</v>
      </c>
      <c r="B69" s="30">
        <v>73000</v>
      </c>
      <c r="C69" s="30">
        <v>11500</v>
      </c>
      <c r="D69" s="30">
        <v>31500</v>
      </c>
      <c r="E69" s="30">
        <v>55000</v>
      </c>
      <c r="F69" s="30">
        <v>63500</v>
      </c>
      <c r="G69" s="30">
        <v>64600</v>
      </c>
      <c r="H69" s="31">
        <v>43800</v>
      </c>
      <c r="I69" s="29" t="s">
        <v>71</v>
      </c>
      <c r="J69" s="30">
        <v>45400</v>
      </c>
      <c r="K69" s="30">
        <v>76600</v>
      </c>
      <c r="L69" s="30">
        <v>58500</v>
      </c>
      <c r="M69" s="30">
        <v>55700</v>
      </c>
      <c r="N69" s="75">
        <v>56900</v>
      </c>
      <c r="O69" s="28">
        <f t="shared" si="28"/>
        <v>636000</v>
      </c>
    </row>
    <row r="70" spans="1:15" ht="24" customHeight="1">
      <c r="A70" s="39" t="s">
        <v>72</v>
      </c>
      <c r="B70" s="30">
        <v>1177500</v>
      </c>
      <c r="C70" s="30">
        <v>1353200</v>
      </c>
      <c r="D70" s="30">
        <v>1242500</v>
      </c>
      <c r="E70" s="30">
        <v>1350300</v>
      </c>
      <c r="F70" s="30">
        <v>1264200</v>
      </c>
      <c r="G70" s="30">
        <v>1220300</v>
      </c>
      <c r="H70" s="31">
        <v>1274500</v>
      </c>
      <c r="I70" s="39" t="s">
        <v>72</v>
      </c>
      <c r="J70" s="30">
        <v>1152500</v>
      </c>
      <c r="K70" s="30">
        <v>1303400</v>
      </c>
      <c r="L70" s="30">
        <v>1327400</v>
      </c>
      <c r="M70" s="30">
        <v>1366500</v>
      </c>
      <c r="N70" s="76">
        <v>1219700</v>
      </c>
      <c r="O70" s="28">
        <f t="shared" si="28"/>
        <v>15252000</v>
      </c>
    </row>
    <row r="71" spans="1:15" ht="24" customHeight="1">
      <c r="A71" s="69" t="s">
        <v>73</v>
      </c>
      <c r="B71" s="33">
        <v>768400</v>
      </c>
      <c r="C71" s="33">
        <v>523000</v>
      </c>
      <c r="D71" s="33">
        <v>643800</v>
      </c>
      <c r="E71" s="33">
        <v>589800</v>
      </c>
      <c r="F71" s="33">
        <v>571300</v>
      </c>
      <c r="G71" s="33">
        <v>526600</v>
      </c>
      <c r="H71" s="34">
        <v>569600</v>
      </c>
      <c r="I71" s="69" t="s">
        <v>73</v>
      </c>
      <c r="J71" s="33">
        <v>538400</v>
      </c>
      <c r="K71" s="33">
        <v>557200</v>
      </c>
      <c r="L71" s="33">
        <v>695900</v>
      </c>
      <c r="M71" s="33">
        <v>585100</v>
      </c>
      <c r="N71" s="33">
        <v>587900</v>
      </c>
      <c r="O71" s="35">
        <f>B71+C71+D71+E71+F71+G71+H71+J71+K71+L71+M71+N71</f>
        <v>7157000</v>
      </c>
    </row>
    <row r="72" spans="1:15" s="38" customFormat="1" ht="24" customHeight="1">
      <c r="A72" s="77" t="s">
        <v>74</v>
      </c>
      <c r="B72" s="71">
        <v>45300</v>
      </c>
      <c r="C72" s="33">
        <v>33300</v>
      </c>
      <c r="D72" s="33">
        <v>81700</v>
      </c>
      <c r="E72" s="33">
        <v>66300</v>
      </c>
      <c r="F72" s="33">
        <v>60200</v>
      </c>
      <c r="G72" s="33">
        <v>62200</v>
      </c>
      <c r="H72" s="34">
        <v>66300</v>
      </c>
      <c r="I72" s="77" t="s">
        <v>74</v>
      </c>
      <c r="J72" s="33">
        <v>49700</v>
      </c>
      <c r="K72" s="33">
        <v>42200</v>
      </c>
      <c r="L72" s="33">
        <v>79600</v>
      </c>
      <c r="M72" s="33">
        <v>82800</v>
      </c>
      <c r="N72" s="33">
        <v>50400</v>
      </c>
      <c r="O72" s="35">
        <f>B72+C72+D72+E72+F72+G72+H72+J72+K72+L72+M72+N72</f>
        <v>720000</v>
      </c>
    </row>
    <row r="73" spans="1:15" ht="24" customHeight="1">
      <c r="A73" s="69" t="s">
        <v>75</v>
      </c>
      <c r="B73" s="30">
        <v>4780000</v>
      </c>
      <c r="C73" s="30">
        <v>4120000</v>
      </c>
      <c r="D73" s="30">
        <v>7100000</v>
      </c>
      <c r="E73" s="30">
        <v>5002500</v>
      </c>
      <c r="F73" s="30">
        <v>4086000</v>
      </c>
      <c r="G73" s="30">
        <v>4105000</v>
      </c>
      <c r="H73" s="31">
        <v>3700500</v>
      </c>
      <c r="I73" s="69" t="s">
        <v>75</v>
      </c>
      <c r="J73" s="30">
        <v>2234000</v>
      </c>
      <c r="K73" s="30">
        <v>2021000</v>
      </c>
      <c r="L73" s="30">
        <v>4289000</v>
      </c>
      <c r="M73" s="30">
        <v>4560000</v>
      </c>
      <c r="N73" s="30">
        <v>4916000</v>
      </c>
      <c r="O73" s="28">
        <f aca="true" t="shared" si="29" ref="O73:O82">B73+C73+D73+E73+F73+G73+H73+J73+K73+L73+M73+N73</f>
        <v>50914000</v>
      </c>
    </row>
    <row r="74" spans="1:15" ht="24" customHeight="1">
      <c r="A74" s="39" t="s">
        <v>76</v>
      </c>
      <c r="B74" s="30">
        <v>2216000</v>
      </c>
      <c r="C74" s="30">
        <v>2217000</v>
      </c>
      <c r="D74" s="30">
        <v>2256000</v>
      </c>
      <c r="E74" s="30">
        <v>2259000</v>
      </c>
      <c r="F74" s="30">
        <v>2265000</v>
      </c>
      <c r="G74" s="30">
        <v>2266000</v>
      </c>
      <c r="H74" s="31">
        <v>2282000</v>
      </c>
      <c r="I74" s="39" t="s">
        <v>76</v>
      </c>
      <c r="J74" s="30">
        <v>2279000</v>
      </c>
      <c r="K74" s="30">
        <v>2279000</v>
      </c>
      <c r="L74" s="30">
        <v>2288000</v>
      </c>
      <c r="M74" s="30">
        <v>2279000</v>
      </c>
      <c r="N74" s="75">
        <v>2279000</v>
      </c>
      <c r="O74" s="28">
        <f t="shared" si="29"/>
        <v>27165000</v>
      </c>
    </row>
    <row r="75" spans="1:15" ht="24" customHeight="1">
      <c r="A75" s="39" t="s">
        <v>77</v>
      </c>
      <c r="B75" s="30">
        <v>445000</v>
      </c>
      <c r="C75" s="30">
        <v>449000</v>
      </c>
      <c r="D75" s="30">
        <v>435000</v>
      </c>
      <c r="E75" s="30">
        <v>1050000</v>
      </c>
      <c r="F75" s="30">
        <v>1035000</v>
      </c>
      <c r="G75" s="30">
        <v>1010000</v>
      </c>
      <c r="H75" s="31">
        <v>1075000</v>
      </c>
      <c r="I75" s="39" t="s">
        <v>77</v>
      </c>
      <c r="J75" s="30">
        <v>1070000</v>
      </c>
      <c r="K75" s="30">
        <v>1069000</v>
      </c>
      <c r="L75" s="30">
        <v>1055000</v>
      </c>
      <c r="M75" s="30">
        <v>1025000</v>
      </c>
      <c r="N75" s="75">
        <v>1015000</v>
      </c>
      <c r="O75" s="28">
        <f t="shared" si="29"/>
        <v>10733000</v>
      </c>
    </row>
    <row r="76" spans="1:15" ht="24" customHeight="1">
      <c r="A76" s="27" t="s">
        <v>78</v>
      </c>
      <c r="B76" s="30">
        <f>B77+B81+B82</f>
        <v>609500</v>
      </c>
      <c r="C76" s="30">
        <f aca="true" t="shared" si="30" ref="C76:H76">C77+C81+C82</f>
        <v>1645500</v>
      </c>
      <c r="D76" s="30">
        <f t="shared" si="30"/>
        <v>1557100</v>
      </c>
      <c r="E76" s="30">
        <f t="shared" si="30"/>
        <v>420900</v>
      </c>
      <c r="F76" s="30">
        <f t="shared" si="30"/>
        <v>321500</v>
      </c>
      <c r="G76" s="30">
        <f t="shared" si="30"/>
        <v>257800</v>
      </c>
      <c r="H76" s="31">
        <f t="shared" si="30"/>
        <v>305300</v>
      </c>
      <c r="I76" s="27" t="s">
        <v>78</v>
      </c>
      <c r="J76" s="71">
        <f>J77+J81+J82</f>
        <v>162000</v>
      </c>
      <c r="K76" s="30">
        <f>K77+K81+K82</f>
        <v>366700</v>
      </c>
      <c r="L76" s="30">
        <f>L77+L81+L82</f>
        <v>175800</v>
      </c>
      <c r="M76" s="30">
        <f>M77+M81+M82</f>
        <v>245300</v>
      </c>
      <c r="N76" s="30">
        <f>N77+N81+N82</f>
        <v>327800</v>
      </c>
      <c r="O76" s="28">
        <f t="shared" si="29"/>
        <v>6395200</v>
      </c>
    </row>
    <row r="77" spans="1:15" ht="24" customHeight="1">
      <c r="A77" s="40" t="s">
        <v>38</v>
      </c>
      <c r="B77" s="41">
        <f aca="true" t="shared" si="31" ref="B77:H77">SUM(B78:B80)</f>
        <v>572500</v>
      </c>
      <c r="C77" s="41">
        <f t="shared" si="31"/>
        <v>1628600</v>
      </c>
      <c r="D77" s="41">
        <f t="shared" si="31"/>
        <v>1501800</v>
      </c>
      <c r="E77" s="41">
        <f t="shared" si="31"/>
        <v>365600</v>
      </c>
      <c r="F77" s="41">
        <f t="shared" si="31"/>
        <v>199700</v>
      </c>
      <c r="G77" s="41">
        <f t="shared" si="31"/>
        <v>181800</v>
      </c>
      <c r="H77" s="42">
        <f t="shared" si="31"/>
        <v>120300</v>
      </c>
      <c r="I77" s="40" t="s">
        <v>38</v>
      </c>
      <c r="J77" s="41">
        <f>SUM(J78:J80)</f>
        <v>122300</v>
      </c>
      <c r="K77" s="41">
        <f>SUM(K78:K80)</f>
        <v>159400</v>
      </c>
      <c r="L77" s="41">
        <f>SUM(L78:L80)</f>
        <v>128700</v>
      </c>
      <c r="M77" s="41">
        <f>SUM(M78:M80)</f>
        <v>135100</v>
      </c>
      <c r="N77" s="41">
        <f>SUM(N78:N80)</f>
        <v>127400</v>
      </c>
      <c r="O77" s="43">
        <f t="shared" si="29"/>
        <v>5243200</v>
      </c>
    </row>
    <row r="78" spans="1:15" ht="24" customHeight="1">
      <c r="A78" s="44" t="s">
        <v>39</v>
      </c>
      <c r="B78" s="45">
        <v>549100</v>
      </c>
      <c r="C78" s="45">
        <v>1551600</v>
      </c>
      <c r="D78" s="45">
        <v>1442600</v>
      </c>
      <c r="E78" s="45">
        <v>351100</v>
      </c>
      <c r="F78" s="45">
        <v>192100</v>
      </c>
      <c r="G78" s="45">
        <v>174600</v>
      </c>
      <c r="H78" s="46">
        <v>115100</v>
      </c>
      <c r="I78" s="44" t="s">
        <v>39</v>
      </c>
      <c r="J78" s="45">
        <v>115700</v>
      </c>
      <c r="K78" s="45">
        <v>152400</v>
      </c>
      <c r="L78" s="45">
        <v>121800</v>
      </c>
      <c r="M78" s="45">
        <v>127300</v>
      </c>
      <c r="N78" s="78">
        <v>123200</v>
      </c>
      <c r="O78" s="47">
        <f t="shared" si="29"/>
        <v>5016600</v>
      </c>
    </row>
    <row r="79" spans="1:15" ht="24" customHeight="1">
      <c r="A79" s="44" t="s">
        <v>40</v>
      </c>
      <c r="B79" s="45">
        <v>21900</v>
      </c>
      <c r="C79" s="45">
        <v>72800</v>
      </c>
      <c r="D79" s="45">
        <v>53700</v>
      </c>
      <c r="E79" s="45">
        <v>14100</v>
      </c>
      <c r="F79" s="45">
        <v>7400</v>
      </c>
      <c r="G79" s="45">
        <v>7000</v>
      </c>
      <c r="H79" s="46">
        <v>5000</v>
      </c>
      <c r="I79" s="44" t="s">
        <v>40</v>
      </c>
      <c r="J79" s="45">
        <v>6500</v>
      </c>
      <c r="K79" s="45">
        <v>6900</v>
      </c>
      <c r="L79" s="45">
        <v>6600</v>
      </c>
      <c r="M79" s="45">
        <v>7500</v>
      </c>
      <c r="N79" s="78">
        <v>4100</v>
      </c>
      <c r="O79" s="47">
        <f t="shared" si="29"/>
        <v>213500</v>
      </c>
    </row>
    <row r="80" spans="1:15" ht="24" customHeight="1">
      <c r="A80" s="44" t="s">
        <v>41</v>
      </c>
      <c r="B80" s="45">
        <v>1500</v>
      </c>
      <c r="C80" s="45">
        <v>4200</v>
      </c>
      <c r="D80" s="45">
        <v>5500</v>
      </c>
      <c r="E80" s="45">
        <v>400</v>
      </c>
      <c r="F80" s="45">
        <v>200</v>
      </c>
      <c r="G80" s="45">
        <v>200</v>
      </c>
      <c r="H80" s="46">
        <v>200</v>
      </c>
      <c r="I80" s="44" t="s">
        <v>41</v>
      </c>
      <c r="J80" s="45">
        <v>100</v>
      </c>
      <c r="K80" s="45">
        <v>100</v>
      </c>
      <c r="L80" s="45">
        <v>300</v>
      </c>
      <c r="M80" s="45">
        <v>300</v>
      </c>
      <c r="N80" s="78">
        <v>100</v>
      </c>
      <c r="O80" s="47">
        <f t="shared" si="29"/>
        <v>13100</v>
      </c>
    </row>
    <row r="81" spans="1:15" ht="24" customHeight="1">
      <c r="A81" s="40" t="s">
        <v>42</v>
      </c>
      <c r="B81" s="41">
        <v>32800</v>
      </c>
      <c r="C81" s="41">
        <v>15000</v>
      </c>
      <c r="D81" s="41">
        <v>49000</v>
      </c>
      <c r="E81" s="41">
        <v>49000</v>
      </c>
      <c r="F81" s="41">
        <v>108000</v>
      </c>
      <c r="G81" s="41">
        <v>67400</v>
      </c>
      <c r="H81" s="42">
        <v>164000</v>
      </c>
      <c r="I81" s="40" t="s">
        <v>42</v>
      </c>
      <c r="J81" s="41">
        <v>35200</v>
      </c>
      <c r="K81" s="41">
        <v>183700</v>
      </c>
      <c r="L81" s="41">
        <v>41600</v>
      </c>
      <c r="M81" s="41">
        <v>97700</v>
      </c>
      <c r="N81" s="41">
        <v>177600</v>
      </c>
      <c r="O81" s="43">
        <f t="shared" si="29"/>
        <v>1021000</v>
      </c>
    </row>
    <row r="82" spans="1:15" ht="24" customHeight="1" thickBot="1">
      <c r="A82" s="40" t="s">
        <v>43</v>
      </c>
      <c r="B82" s="41">
        <v>4200</v>
      </c>
      <c r="C82" s="41">
        <v>1900</v>
      </c>
      <c r="D82" s="41">
        <v>6300</v>
      </c>
      <c r="E82" s="41">
        <v>6300</v>
      </c>
      <c r="F82" s="41">
        <v>13800</v>
      </c>
      <c r="G82" s="41">
        <v>8600</v>
      </c>
      <c r="H82" s="73">
        <v>21000</v>
      </c>
      <c r="I82" s="40" t="s">
        <v>43</v>
      </c>
      <c r="J82" s="41">
        <v>4500</v>
      </c>
      <c r="K82" s="41">
        <v>23600</v>
      </c>
      <c r="L82" s="41">
        <v>5500</v>
      </c>
      <c r="M82" s="41">
        <v>12500</v>
      </c>
      <c r="N82" s="41">
        <v>22800</v>
      </c>
      <c r="O82" s="43">
        <f t="shared" si="29"/>
        <v>131000</v>
      </c>
    </row>
    <row r="83" spans="1:15" ht="24" customHeight="1" thickBot="1">
      <c r="A83" s="51" t="s">
        <v>18</v>
      </c>
      <c r="B83" s="52">
        <f>SUM(B65:B76)</f>
        <v>515065700</v>
      </c>
      <c r="C83" s="52">
        <f aca="true" t="shared" si="32" ref="C83:H83">SUM(C65:C76)</f>
        <v>660180100</v>
      </c>
      <c r="D83" s="52">
        <f t="shared" si="32"/>
        <v>686429400</v>
      </c>
      <c r="E83" s="52">
        <f t="shared" si="32"/>
        <v>590096800</v>
      </c>
      <c r="F83" s="52">
        <f t="shared" si="32"/>
        <v>567553700</v>
      </c>
      <c r="G83" s="52">
        <f t="shared" si="32"/>
        <v>535250500</v>
      </c>
      <c r="H83" s="53">
        <f t="shared" si="32"/>
        <v>588916000</v>
      </c>
      <c r="I83" s="54" t="s">
        <v>18</v>
      </c>
      <c r="J83" s="52">
        <f>SUM(J65:J76)</f>
        <v>601767000</v>
      </c>
      <c r="K83" s="52">
        <f>SUM(K65:K76)</f>
        <v>560613100</v>
      </c>
      <c r="L83" s="52">
        <f>SUM(L65:L76)</f>
        <v>574240200</v>
      </c>
      <c r="M83" s="52">
        <f>SUM(M65:M76)</f>
        <v>566565400</v>
      </c>
      <c r="N83" s="52">
        <f>SUM(N65:N76)</f>
        <v>564476300</v>
      </c>
      <c r="O83" s="55">
        <f>B83+C83+D83+E83+F83+G83+H83+J83+K83+L83+M83+N83</f>
        <v>7011154200</v>
      </c>
    </row>
    <row r="84" spans="1:15" ht="19.5" customHeight="1">
      <c r="A84" s="1" t="s">
        <v>79</v>
      </c>
      <c r="B84" s="1"/>
      <c r="C84" s="1"/>
      <c r="D84" s="2"/>
      <c r="E84" s="1"/>
      <c r="F84" s="2"/>
      <c r="G84" s="2"/>
      <c r="H84" s="2"/>
      <c r="I84" s="1" t="s">
        <v>80</v>
      </c>
      <c r="J84" s="1"/>
      <c r="K84" s="3"/>
      <c r="L84" s="3"/>
      <c r="M84" s="2"/>
      <c r="N84" s="1"/>
      <c r="O84" s="1"/>
    </row>
    <row r="85" spans="1:15" ht="19.5" customHeight="1">
      <c r="A85" s="5" t="s">
        <v>2</v>
      </c>
      <c r="B85" s="5"/>
      <c r="C85" s="6"/>
      <c r="D85" s="6"/>
      <c r="E85" s="5"/>
      <c r="F85" s="5"/>
      <c r="G85" s="5"/>
      <c r="H85" s="5"/>
      <c r="I85" s="5" t="s">
        <v>2</v>
      </c>
      <c r="J85" s="5"/>
      <c r="K85" s="5"/>
      <c r="L85" s="5"/>
      <c r="M85" s="6"/>
      <c r="N85" s="5"/>
      <c r="O85" s="5"/>
    </row>
    <row r="86" spans="1:15" ht="19.5" customHeight="1">
      <c r="A86" s="5" t="s">
        <v>81</v>
      </c>
      <c r="B86" s="5"/>
      <c r="C86" s="5"/>
      <c r="D86" s="6"/>
      <c r="E86" s="5"/>
      <c r="F86" s="5"/>
      <c r="G86" s="5"/>
      <c r="H86" s="5"/>
      <c r="I86" s="5" t="s">
        <v>81</v>
      </c>
      <c r="J86" s="5"/>
      <c r="K86" s="5"/>
      <c r="L86" s="5"/>
      <c r="M86" s="6"/>
      <c r="N86" s="5"/>
      <c r="O86" s="5"/>
    </row>
    <row r="87" spans="1:15" ht="19.5" customHeight="1" thickBot="1">
      <c r="A87" s="7"/>
      <c r="B87" s="8"/>
      <c r="C87" s="9"/>
      <c r="D87" s="9"/>
      <c r="E87" s="9"/>
      <c r="F87" s="8"/>
      <c r="G87" s="8"/>
      <c r="H87" s="10" t="s">
        <v>4</v>
      </c>
      <c r="I87" s="7"/>
      <c r="J87" s="8"/>
      <c r="K87" s="11"/>
      <c r="L87" s="9"/>
      <c r="M87" s="9"/>
      <c r="N87" s="8"/>
      <c r="O87" s="10" t="s">
        <v>4</v>
      </c>
    </row>
    <row r="88" spans="1:15" ht="19.5" customHeight="1">
      <c r="A88" s="12" t="s">
        <v>82</v>
      </c>
      <c r="B88" s="13" t="s">
        <v>6</v>
      </c>
      <c r="C88" s="13" t="s">
        <v>7</v>
      </c>
      <c r="D88" s="13" t="s">
        <v>8</v>
      </c>
      <c r="E88" s="13" t="s">
        <v>9</v>
      </c>
      <c r="F88" s="13" t="s">
        <v>10</v>
      </c>
      <c r="G88" s="13" t="s">
        <v>11</v>
      </c>
      <c r="H88" s="14" t="s">
        <v>12</v>
      </c>
      <c r="I88" s="12" t="s">
        <v>83</v>
      </c>
      <c r="J88" s="13" t="s">
        <v>13</v>
      </c>
      <c r="K88" s="13" t="s">
        <v>14</v>
      </c>
      <c r="L88" s="13" t="s">
        <v>15</v>
      </c>
      <c r="M88" s="13" t="s">
        <v>16</v>
      </c>
      <c r="N88" s="15" t="s">
        <v>17</v>
      </c>
      <c r="O88" s="16" t="s">
        <v>18</v>
      </c>
    </row>
    <row r="89" spans="1:15" ht="19.5" customHeight="1" thickBot="1">
      <c r="A89" s="17"/>
      <c r="B89" s="18" t="s">
        <v>19</v>
      </c>
      <c r="C89" s="19"/>
      <c r="D89" s="19"/>
      <c r="E89" s="19"/>
      <c r="F89" s="19"/>
      <c r="G89" s="19"/>
      <c r="H89" s="20"/>
      <c r="I89" s="17"/>
      <c r="J89" s="19"/>
      <c r="K89" s="19"/>
      <c r="L89" s="19"/>
      <c r="M89" s="19"/>
      <c r="N89" s="21"/>
      <c r="O89" s="22"/>
    </row>
    <row r="90" spans="1:15" ht="19.5" customHeight="1">
      <c r="A90" s="79" t="s">
        <v>20</v>
      </c>
      <c r="B90" s="80">
        <v>31000000</v>
      </c>
      <c r="C90" s="81">
        <v>32000000</v>
      </c>
      <c r="D90" s="81">
        <v>32000000</v>
      </c>
      <c r="E90" s="81">
        <v>30000000</v>
      </c>
      <c r="F90" s="81">
        <v>33000000</v>
      </c>
      <c r="G90" s="81">
        <v>30000000</v>
      </c>
      <c r="H90" s="82">
        <v>28500000</v>
      </c>
      <c r="I90" s="79" t="s">
        <v>20</v>
      </c>
      <c r="J90" s="81">
        <v>28478000</v>
      </c>
      <c r="K90" s="81">
        <v>28500000</v>
      </c>
      <c r="L90" s="81">
        <v>28500000</v>
      </c>
      <c r="M90" s="81">
        <v>28400000</v>
      </c>
      <c r="N90" s="83">
        <v>28500000</v>
      </c>
      <c r="O90" s="28">
        <f aca="true" t="shared" si="33" ref="O90:O98">B90+C90+D90+E90+F90+G90+H90+J90+K90+L90+M90+N90</f>
        <v>358878000</v>
      </c>
    </row>
    <row r="91" spans="1:15" ht="19.5" customHeight="1">
      <c r="A91" s="27" t="s">
        <v>21</v>
      </c>
      <c r="B91" s="24">
        <v>1195000</v>
      </c>
      <c r="C91" s="24">
        <v>1200000</v>
      </c>
      <c r="D91" s="24">
        <v>1300000</v>
      </c>
      <c r="E91" s="24">
        <v>1200000</v>
      </c>
      <c r="F91" s="24">
        <v>1100000</v>
      </c>
      <c r="G91" s="24">
        <v>1100000</v>
      </c>
      <c r="H91" s="25">
        <v>1069000</v>
      </c>
      <c r="I91" s="27" t="s">
        <v>21</v>
      </c>
      <c r="J91" s="24">
        <v>1070000</v>
      </c>
      <c r="K91" s="24">
        <v>1072000</v>
      </c>
      <c r="L91" s="24">
        <v>1070000</v>
      </c>
      <c r="M91" s="24">
        <v>1069000</v>
      </c>
      <c r="N91" s="24">
        <v>1070000</v>
      </c>
      <c r="O91" s="28">
        <f t="shared" si="33"/>
        <v>13515000</v>
      </c>
    </row>
    <row r="92" spans="1:15" ht="19.5" customHeight="1">
      <c r="A92" s="27" t="s">
        <v>22</v>
      </c>
      <c r="B92" s="24">
        <v>3894320000</v>
      </c>
      <c r="C92" s="24">
        <v>3994320000</v>
      </c>
      <c r="D92" s="24">
        <v>3994320000</v>
      </c>
      <c r="E92" s="24">
        <v>3329320000</v>
      </c>
      <c r="F92" s="24">
        <v>3194320000</v>
      </c>
      <c r="G92" s="24">
        <v>3344400000</v>
      </c>
      <c r="H92" s="25">
        <v>3290780000</v>
      </c>
      <c r="I92" s="27" t="s">
        <v>22</v>
      </c>
      <c r="J92" s="24">
        <v>3289080000</v>
      </c>
      <c r="K92" s="24">
        <v>3289741000</v>
      </c>
      <c r="L92" s="24">
        <v>3292680000</v>
      </c>
      <c r="M92" s="24">
        <v>3290680000</v>
      </c>
      <c r="N92" s="24">
        <v>3291600000</v>
      </c>
      <c r="O92" s="28">
        <f t="shared" si="33"/>
        <v>41495561000</v>
      </c>
    </row>
    <row r="93" spans="1:15" ht="19.5" customHeight="1">
      <c r="A93" s="27" t="s">
        <v>23</v>
      </c>
      <c r="B93" s="24">
        <v>1750000</v>
      </c>
      <c r="C93" s="24">
        <v>1750000</v>
      </c>
      <c r="D93" s="24">
        <v>1750000</v>
      </c>
      <c r="E93" s="24">
        <v>1750000</v>
      </c>
      <c r="F93" s="24">
        <v>1750000</v>
      </c>
      <c r="G93" s="24">
        <v>1750000</v>
      </c>
      <c r="H93" s="25">
        <v>1584000</v>
      </c>
      <c r="I93" s="27" t="s">
        <v>23</v>
      </c>
      <c r="J93" s="24">
        <v>1584000</v>
      </c>
      <c r="K93" s="24">
        <v>1584000</v>
      </c>
      <c r="L93" s="24">
        <v>1584000</v>
      </c>
      <c r="M93" s="24">
        <v>1582000</v>
      </c>
      <c r="N93" s="24">
        <v>1582000</v>
      </c>
      <c r="O93" s="28">
        <f t="shared" si="33"/>
        <v>20000000</v>
      </c>
    </row>
    <row r="94" spans="1:15" ht="19.5" customHeight="1">
      <c r="A94" s="27" t="s">
        <v>24</v>
      </c>
      <c r="B94" s="30">
        <v>21100000</v>
      </c>
      <c r="C94" s="30">
        <v>21000000</v>
      </c>
      <c r="D94" s="30">
        <v>21000000</v>
      </c>
      <c r="E94" s="30">
        <v>15500000</v>
      </c>
      <c r="F94" s="30">
        <v>15000000</v>
      </c>
      <c r="G94" s="30">
        <v>16000000</v>
      </c>
      <c r="H94" s="31">
        <v>16540000</v>
      </c>
      <c r="I94" s="27" t="s">
        <v>24</v>
      </c>
      <c r="J94" s="30">
        <v>16570000</v>
      </c>
      <c r="K94" s="30">
        <v>16550000</v>
      </c>
      <c r="L94" s="30">
        <v>16581000</v>
      </c>
      <c r="M94" s="30">
        <v>16540000</v>
      </c>
      <c r="N94" s="30">
        <v>16550000</v>
      </c>
      <c r="O94" s="28">
        <f t="shared" si="33"/>
        <v>208931000</v>
      </c>
    </row>
    <row r="95" spans="1:15" ht="19.5" customHeight="1">
      <c r="A95" s="29" t="s">
        <v>25</v>
      </c>
      <c r="B95" s="30">
        <v>1522982700</v>
      </c>
      <c r="C95" s="30">
        <v>1433982700</v>
      </c>
      <c r="D95" s="30">
        <v>1433982700</v>
      </c>
      <c r="E95" s="30">
        <v>1231982700</v>
      </c>
      <c r="F95" s="30">
        <v>1281982700</v>
      </c>
      <c r="G95" s="30">
        <v>1133983300</v>
      </c>
      <c r="H95" s="31">
        <v>1245017200</v>
      </c>
      <c r="I95" s="29" t="s">
        <v>25</v>
      </c>
      <c r="J95" s="30">
        <v>1246597200</v>
      </c>
      <c r="K95" s="30">
        <v>1245017200</v>
      </c>
      <c r="L95" s="30">
        <v>1244017200</v>
      </c>
      <c r="M95" s="30">
        <v>1245017200</v>
      </c>
      <c r="N95" s="30">
        <v>1239857200</v>
      </c>
      <c r="O95" s="28">
        <f t="shared" si="33"/>
        <v>15504420000</v>
      </c>
    </row>
    <row r="96" spans="1:15" ht="19.5" customHeight="1">
      <c r="A96" s="29" t="s">
        <v>26</v>
      </c>
      <c r="B96" s="30">
        <v>155640000</v>
      </c>
      <c r="C96" s="30">
        <v>133253000</v>
      </c>
      <c r="D96" s="30">
        <v>143914000</v>
      </c>
      <c r="E96" s="30">
        <v>117263000</v>
      </c>
      <c r="F96" s="30">
        <v>117263000</v>
      </c>
      <c r="G96" s="30">
        <v>117263000</v>
      </c>
      <c r="H96" s="31">
        <v>119395000</v>
      </c>
      <c r="I96" s="29" t="s">
        <v>26</v>
      </c>
      <c r="J96" s="30">
        <v>118962000</v>
      </c>
      <c r="K96" s="30">
        <v>118329000</v>
      </c>
      <c r="L96" s="30">
        <v>118329000</v>
      </c>
      <c r="M96" s="30">
        <v>118329000</v>
      </c>
      <c r="N96" s="30">
        <v>118329000</v>
      </c>
      <c r="O96" s="28">
        <f t="shared" si="33"/>
        <v>1496269000</v>
      </c>
    </row>
    <row r="97" spans="1:15" ht="19.5" customHeight="1">
      <c r="A97" s="29" t="s">
        <v>27</v>
      </c>
      <c r="B97" s="30">
        <v>390000</v>
      </c>
      <c r="C97" s="30">
        <v>390000</v>
      </c>
      <c r="D97" s="30">
        <v>390000</v>
      </c>
      <c r="E97" s="30">
        <v>350000</v>
      </c>
      <c r="F97" s="30">
        <v>350000</v>
      </c>
      <c r="G97" s="30">
        <v>350000</v>
      </c>
      <c r="H97" s="31">
        <v>363000</v>
      </c>
      <c r="I97" s="29" t="s">
        <v>27</v>
      </c>
      <c r="J97" s="30">
        <v>364000</v>
      </c>
      <c r="K97" s="30">
        <v>365000</v>
      </c>
      <c r="L97" s="30">
        <v>363500</v>
      </c>
      <c r="M97" s="30">
        <v>364500</v>
      </c>
      <c r="N97" s="75">
        <v>364000</v>
      </c>
      <c r="O97" s="28">
        <f t="shared" si="33"/>
        <v>4404000</v>
      </c>
    </row>
    <row r="98" spans="1:15" ht="19.5" customHeight="1">
      <c r="A98" s="29" t="s">
        <v>28</v>
      </c>
      <c r="B98" s="24">
        <v>1000000</v>
      </c>
      <c r="C98" s="24">
        <v>1200000</v>
      </c>
      <c r="D98" s="24">
        <v>1100000</v>
      </c>
      <c r="E98" s="24">
        <v>900000</v>
      </c>
      <c r="F98" s="24">
        <v>900000</v>
      </c>
      <c r="G98" s="24">
        <v>900000</v>
      </c>
      <c r="H98" s="25">
        <v>927000</v>
      </c>
      <c r="I98" s="29" t="s">
        <v>28</v>
      </c>
      <c r="J98" s="24">
        <v>928000</v>
      </c>
      <c r="K98" s="24">
        <v>926000</v>
      </c>
      <c r="L98" s="24">
        <v>927000</v>
      </c>
      <c r="M98" s="24">
        <v>929000</v>
      </c>
      <c r="N98" s="84">
        <v>928000</v>
      </c>
      <c r="O98" s="28">
        <f t="shared" si="33"/>
        <v>11565000</v>
      </c>
    </row>
    <row r="99" spans="1:15" ht="19.5" customHeight="1">
      <c r="A99" s="29" t="s">
        <v>84</v>
      </c>
      <c r="B99" s="30">
        <v>2300000</v>
      </c>
      <c r="C99" s="30">
        <v>2800000</v>
      </c>
      <c r="D99" s="30">
        <v>2700000</v>
      </c>
      <c r="E99" s="30">
        <v>2100000</v>
      </c>
      <c r="F99" s="30">
        <v>2000000</v>
      </c>
      <c r="G99" s="30">
        <v>2100000</v>
      </c>
      <c r="H99" s="31">
        <v>2250000</v>
      </c>
      <c r="I99" s="29" t="s">
        <v>84</v>
      </c>
      <c r="J99" s="30">
        <v>2230000</v>
      </c>
      <c r="K99" s="30">
        <v>2240000</v>
      </c>
      <c r="L99" s="30">
        <v>2235000</v>
      </c>
      <c r="M99" s="30">
        <v>2215000</v>
      </c>
      <c r="N99" s="76">
        <v>2235000</v>
      </c>
      <c r="O99" s="28">
        <f>SUM(B99:N99)</f>
        <v>27405000</v>
      </c>
    </row>
    <row r="100" spans="1:15" ht="19.5" customHeight="1">
      <c r="A100" s="29" t="s">
        <v>85</v>
      </c>
      <c r="B100" s="30">
        <v>11500000</v>
      </c>
      <c r="C100" s="30">
        <v>12000000</v>
      </c>
      <c r="D100" s="30">
        <v>12500000</v>
      </c>
      <c r="E100" s="30">
        <v>10000000</v>
      </c>
      <c r="F100" s="30">
        <v>11000000</v>
      </c>
      <c r="G100" s="30">
        <v>10000000</v>
      </c>
      <c r="H100" s="31">
        <v>10250000</v>
      </c>
      <c r="I100" s="29" t="s">
        <v>85</v>
      </c>
      <c r="J100" s="30">
        <v>10260000</v>
      </c>
      <c r="K100" s="30">
        <v>10255000</v>
      </c>
      <c r="L100" s="30">
        <v>10258000</v>
      </c>
      <c r="M100" s="30">
        <v>10260000</v>
      </c>
      <c r="N100" s="75">
        <v>10275000</v>
      </c>
      <c r="O100" s="28">
        <f>SUM(B100:N100)</f>
        <v>128558000</v>
      </c>
    </row>
    <row r="101" spans="1:15" s="86" customFormat="1" ht="19.5" customHeight="1">
      <c r="A101" s="32" t="s">
        <v>86</v>
      </c>
      <c r="B101" s="33">
        <v>37000</v>
      </c>
      <c r="C101" s="33">
        <v>36000</v>
      </c>
      <c r="D101" s="33">
        <v>38000</v>
      </c>
      <c r="E101" s="33">
        <v>34000</v>
      </c>
      <c r="F101" s="33">
        <v>35000</v>
      </c>
      <c r="G101" s="33">
        <v>33000</v>
      </c>
      <c r="H101" s="34">
        <v>32100</v>
      </c>
      <c r="I101" s="32" t="s">
        <v>86</v>
      </c>
      <c r="J101" s="33">
        <v>32200</v>
      </c>
      <c r="K101" s="33">
        <v>32300</v>
      </c>
      <c r="L101" s="33">
        <v>32200</v>
      </c>
      <c r="M101" s="33">
        <v>32000</v>
      </c>
      <c r="N101" s="85">
        <v>32200</v>
      </c>
      <c r="O101" s="35">
        <f>B101+C101+D101+E101+F101+G101+H101+J101+K101+L101+M101+N101</f>
        <v>406000</v>
      </c>
    </row>
    <row r="102" spans="1:15" ht="19.5" customHeight="1">
      <c r="A102" s="39" t="s">
        <v>87</v>
      </c>
      <c r="B102" s="30">
        <v>560000</v>
      </c>
      <c r="C102" s="30">
        <v>580000</v>
      </c>
      <c r="D102" s="30">
        <v>580000</v>
      </c>
      <c r="E102" s="30">
        <v>550000</v>
      </c>
      <c r="F102" s="30">
        <v>500000</v>
      </c>
      <c r="G102" s="30">
        <v>530000</v>
      </c>
      <c r="H102" s="31">
        <v>499000</v>
      </c>
      <c r="I102" s="39" t="s">
        <v>87</v>
      </c>
      <c r="J102" s="30">
        <v>500000</v>
      </c>
      <c r="K102" s="30">
        <v>499000</v>
      </c>
      <c r="L102" s="30">
        <v>499000</v>
      </c>
      <c r="M102" s="30">
        <v>501000</v>
      </c>
      <c r="N102" s="75">
        <v>501000</v>
      </c>
      <c r="O102" s="28">
        <f aca="true" t="shared" si="34" ref="O102:O112">B102+C102+D102+E102+F102+G102+H102+J102+K102+L102+M102+N102</f>
        <v>6299000</v>
      </c>
    </row>
    <row r="103" spans="1:15" ht="19.5" customHeight="1">
      <c r="A103" s="39" t="s">
        <v>88</v>
      </c>
      <c r="B103" s="30">
        <v>6700000</v>
      </c>
      <c r="C103" s="30">
        <v>7000000</v>
      </c>
      <c r="D103" s="30">
        <v>6800000</v>
      </c>
      <c r="E103" s="30">
        <v>5850000</v>
      </c>
      <c r="F103" s="30">
        <v>5900000</v>
      </c>
      <c r="G103" s="30">
        <v>5750000</v>
      </c>
      <c r="H103" s="31">
        <v>5825000</v>
      </c>
      <c r="I103" s="39" t="s">
        <v>88</v>
      </c>
      <c r="J103" s="30">
        <v>5825000</v>
      </c>
      <c r="K103" s="30">
        <v>5828000</v>
      </c>
      <c r="L103" s="30">
        <v>5826000</v>
      </c>
      <c r="M103" s="30">
        <v>5822000</v>
      </c>
      <c r="N103" s="30">
        <v>5827000</v>
      </c>
      <c r="O103" s="28">
        <f t="shared" si="34"/>
        <v>72953000</v>
      </c>
    </row>
    <row r="104" spans="1:15" ht="19.5" customHeight="1">
      <c r="A104" s="39" t="s">
        <v>89</v>
      </c>
      <c r="B104" s="30">
        <v>212500</v>
      </c>
      <c r="C104" s="30">
        <v>220000</v>
      </c>
      <c r="D104" s="30">
        <v>220000</v>
      </c>
      <c r="E104" s="30">
        <v>180000</v>
      </c>
      <c r="F104" s="30">
        <v>190000</v>
      </c>
      <c r="G104" s="30">
        <v>185000</v>
      </c>
      <c r="H104" s="31">
        <v>182000</v>
      </c>
      <c r="I104" s="39" t="s">
        <v>89</v>
      </c>
      <c r="J104" s="30">
        <v>181000</v>
      </c>
      <c r="K104" s="30">
        <v>182500</v>
      </c>
      <c r="L104" s="30">
        <v>182000</v>
      </c>
      <c r="M104" s="30">
        <v>182500</v>
      </c>
      <c r="N104" s="30">
        <v>182500</v>
      </c>
      <c r="O104" s="28">
        <f t="shared" si="34"/>
        <v>2300000</v>
      </c>
    </row>
    <row r="105" spans="1:15" ht="19.5" customHeight="1">
      <c r="A105" s="39" t="s">
        <v>90</v>
      </c>
      <c r="B105" s="30">
        <v>323000</v>
      </c>
      <c r="C105" s="30">
        <v>335000</v>
      </c>
      <c r="D105" s="30">
        <v>340000</v>
      </c>
      <c r="E105" s="30">
        <v>300000</v>
      </c>
      <c r="F105" s="30">
        <v>290000</v>
      </c>
      <c r="G105" s="30">
        <v>295000</v>
      </c>
      <c r="H105" s="31">
        <v>284100</v>
      </c>
      <c r="I105" s="39" t="s">
        <v>90</v>
      </c>
      <c r="J105" s="30">
        <v>284400</v>
      </c>
      <c r="K105" s="30">
        <v>284100</v>
      </c>
      <c r="L105" s="30">
        <v>284100</v>
      </c>
      <c r="M105" s="30">
        <v>284200</v>
      </c>
      <c r="N105" s="30">
        <v>284100</v>
      </c>
      <c r="O105" s="28">
        <f t="shared" si="34"/>
        <v>3588000</v>
      </c>
    </row>
    <row r="106" spans="1:15" ht="19.5" customHeight="1">
      <c r="A106" s="23" t="s">
        <v>91</v>
      </c>
      <c r="B106" s="30">
        <f>B107+B111+B112</f>
        <v>2321100</v>
      </c>
      <c r="C106" s="30">
        <f aca="true" t="shared" si="35" ref="C106:H106">C107+C111+C112</f>
        <v>2000500</v>
      </c>
      <c r="D106" s="30">
        <f t="shared" si="35"/>
        <v>3501900</v>
      </c>
      <c r="E106" s="30">
        <f t="shared" si="35"/>
        <v>1000100</v>
      </c>
      <c r="F106" s="30">
        <f t="shared" si="35"/>
        <v>679900</v>
      </c>
      <c r="G106" s="30">
        <f t="shared" si="35"/>
        <v>899500</v>
      </c>
      <c r="H106" s="31">
        <f t="shared" si="35"/>
        <v>1581600</v>
      </c>
      <c r="I106" s="23" t="s">
        <v>91</v>
      </c>
      <c r="J106" s="71">
        <f>J107+J111+J112</f>
        <v>1587300</v>
      </c>
      <c r="K106" s="30">
        <f>K107+K111+K112</f>
        <v>1587900</v>
      </c>
      <c r="L106" s="30">
        <f>L107+L111+L112</f>
        <v>1586600</v>
      </c>
      <c r="M106" s="30">
        <f>M107+M111+M112</f>
        <v>1585300</v>
      </c>
      <c r="N106" s="30">
        <f>N107+N111+N112</f>
        <v>1586400</v>
      </c>
      <c r="O106" s="28">
        <f t="shared" si="34"/>
        <v>19918100</v>
      </c>
    </row>
    <row r="107" spans="1:15" ht="19.5" customHeight="1">
      <c r="A107" s="40" t="s">
        <v>38</v>
      </c>
      <c r="B107" s="41">
        <f aca="true" t="shared" si="36" ref="B107:H107">SUM(B108:B110)</f>
        <v>948300</v>
      </c>
      <c r="C107" s="41">
        <f t="shared" si="36"/>
        <v>817000</v>
      </c>
      <c r="D107" s="41">
        <f t="shared" si="36"/>
        <v>1430800</v>
      </c>
      <c r="E107" s="41">
        <f t="shared" si="36"/>
        <v>408300</v>
      </c>
      <c r="F107" s="41">
        <f t="shared" si="36"/>
        <v>277500</v>
      </c>
      <c r="G107" s="41">
        <f t="shared" si="36"/>
        <v>366900</v>
      </c>
      <c r="H107" s="42">
        <f t="shared" si="36"/>
        <v>643100</v>
      </c>
      <c r="I107" s="40" t="s">
        <v>38</v>
      </c>
      <c r="J107" s="41">
        <f>SUM(J108:J110)</f>
        <v>648200</v>
      </c>
      <c r="K107" s="41">
        <f>SUM(K108:K110)</f>
        <v>648300</v>
      </c>
      <c r="L107" s="41">
        <f>SUM(L108:L110)</f>
        <v>648100</v>
      </c>
      <c r="M107" s="41">
        <f>SUM(M108:M110)</f>
        <v>647300</v>
      </c>
      <c r="N107" s="41">
        <f>SUM(N108:N110)</f>
        <v>648000</v>
      </c>
      <c r="O107" s="43">
        <f t="shared" si="34"/>
        <v>8131800</v>
      </c>
    </row>
    <row r="108" spans="1:15" ht="19.5" customHeight="1">
      <c r="A108" s="44" t="s">
        <v>39</v>
      </c>
      <c r="B108" s="45">
        <v>898000</v>
      </c>
      <c r="C108" s="45">
        <v>774000</v>
      </c>
      <c r="D108" s="45">
        <v>1355000</v>
      </c>
      <c r="E108" s="45">
        <v>387000</v>
      </c>
      <c r="F108" s="45">
        <v>263000</v>
      </c>
      <c r="G108" s="45">
        <v>348000</v>
      </c>
      <c r="H108" s="46">
        <v>614000</v>
      </c>
      <c r="I108" s="44" t="s">
        <v>39</v>
      </c>
      <c r="J108" s="45">
        <v>614000</v>
      </c>
      <c r="K108" s="45">
        <v>614000</v>
      </c>
      <c r="L108" s="45">
        <v>614000</v>
      </c>
      <c r="M108" s="45">
        <v>613000</v>
      </c>
      <c r="N108" s="45">
        <v>614100</v>
      </c>
      <c r="O108" s="47">
        <f t="shared" si="34"/>
        <v>7708100</v>
      </c>
    </row>
    <row r="109" spans="1:15" ht="19.5" customHeight="1">
      <c r="A109" s="44" t="s">
        <v>40</v>
      </c>
      <c r="B109" s="45">
        <v>49300</v>
      </c>
      <c r="C109" s="45">
        <v>41800</v>
      </c>
      <c r="D109" s="45">
        <v>74700</v>
      </c>
      <c r="E109" s="45">
        <v>20500</v>
      </c>
      <c r="F109" s="45">
        <v>13500</v>
      </c>
      <c r="G109" s="45">
        <v>17800</v>
      </c>
      <c r="H109" s="46">
        <v>18300</v>
      </c>
      <c r="I109" s="44" t="s">
        <v>40</v>
      </c>
      <c r="J109" s="45">
        <v>33400</v>
      </c>
      <c r="K109" s="45">
        <v>33300</v>
      </c>
      <c r="L109" s="45">
        <v>33000</v>
      </c>
      <c r="M109" s="45">
        <v>33300</v>
      </c>
      <c r="N109" s="45">
        <v>32800</v>
      </c>
      <c r="O109" s="47">
        <f t="shared" si="34"/>
        <v>401700</v>
      </c>
    </row>
    <row r="110" spans="1:15" ht="19.5" customHeight="1">
      <c r="A110" s="44" t="s">
        <v>41</v>
      </c>
      <c r="B110" s="45">
        <v>1000</v>
      </c>
      <c r="C110" s="45">
        <v>1200</v>
      </c>
      <c r="D110" s="45">
        <v>1100</v>
      </c>
      <c r="E110" s="45">
        <v>800</v>
      </c>
      <c r="F110" s="45">
        <v>1000</v>
      </c>
      <c r="G110" s="45">
        <v>1100</v>
      </c>
      <c r="H110" s="46">
        <v>10800</v>
      </c>
      <c r="I110" s="44" t="s">
        <v>41</v>
      </c>
      <c r="J110" s="45">
        <v>800</v>
      </c>
      <c r="K110" s="45">
        <v>1000</v>
      </c>
      <c r="L110" s="45">
        <v>1100</v>
      </c>
      <c r="M110" s="45">
        <v>1000</v>
      </c>
      <c r="N110" s="45">
        <v>1100</v>
      </c>
      <c r="O110" s="47">
        <f t="shared" si="34"/>
        <v>22000</v>
      </c>
    </row>
    <row r="111" spans="1:15" ht="19.5" customHeight="1">
      <c r="A111" s="40" t="s">
        <v>42</v>
      </c>
      <c r="B111" s="41">
        <v>663900</v>
      </c>
      <c r="C111" s="41">
        <v>572400</v>
      </c>
      <c r="D111" s="41">
        <v>1001600</v>
      </c>
      <c r="E111" s="41">
        <v>286200</v>
      </c>
      <c r="F111" s="41">
        <v>194600</v>
      </c>
      <c r="G111" s="41">
        <v>257600</v>
      </c>
      <c r="H111" s="42">
        <v>453900</v>
      </c>
      <c r="I111" s="40" t="s">
        <v>42</v>
      </c>
      <c r="J111" s="41">
        <v>454200</v>
      </c>
      <c r="K111" s="41">
        <v>454400</v>
      </c>
      <c r="L111" s="41">
        <v>453900</v>
      </c>
      <c r="M111" s="41">
        <v>453600</v>
      </c>
      <c r="N111" s="41">
        <v>453800</v>
      </c>
      <c r="O111" s="43">
        <f t="shared" si="34"/>
        <v>5700100</v>
      </c>
    </row>
    <row r="112" spans="1:15" ht="19.5" customHeight="1" thickBot="1">
      <c r="A112" s="40" t="s">
        <v>43</v>
      </c>
      <c r="B112" s="41">
        <v>708900</v>
      </c>
      <c r="C112" s="41">
        <v>611100</v>
      </c>
      <c r="D112" s="41">
        <v>1069500</v>
      </c>
      <c r="E112" s="41">
        <v>305600</v>
      </c>
      <c r="F112" s="41">
        <v>207800</v>
      </c>
      <c r="G112" s="41">
        <v>275000</v>
      </c>
      <c r="H112" s="73">
        <v>484600</v>
      </c>
      <c r="I112" s="40" t="s">
        <v>43</v>
      </c>
      <c r="J112" s="41">
        <v>484900</v>
      </c>
      <c r="K112" s="41">
        <v>485200</v>
      </c>
      <c r="L112" s="41">
        <v>484600</v>
      </c>
      <c r="M112" s="41">
        <v>484400</v>
      </c>
      <c r="N112" s="41">
        <v>484600</v>
      </c>
      <c r="O112" s="43">
        <f t="shared" si="34"/>
        <v>6086200</v>
      </c>
    </row>
    <row r="113" spans="1:15" ht="19.5" customHeight="1" thickBot="1">
      <c r="A113" s="51" t="s">
        <v>18</v>
      </c>
      <c r="B113" s="52">
        <f>SUM(B90:B106)</f>
        <v>5653331300</v>
      </c>
      <c r="C113" s="52">
        <f aca="true" t="shared" si="37" ref="C113:H113">SUM(C90:C106)</f>
        <v>5644067200</v>
      </c>
      <c r="D113" s="52">
        <f t="shared" si="37"/>
        <v>5656436600</v>
      </c>
      <c r="E113" s="52">
        <f t="shared" si="37"/>
        <v>4748279800</v>
      </c>
      <c r="F113" s="52">
        <f t="shared" si="37"/>
        <v>4666260600</v>
      </c>
      <c r="G113" s="52">
        <f t="shared" si="37"/>
        <v>4665538800</v>
      </c>
      <c r="H113" s="53">
        <f t="shared" si="37"/>
        <v>4725079000</v>
      </c>
      <c r="I113" s="54" t="s">
        <v>18</v>
      </c>
      <c r="J113" s="52">
        <f>SUM(J90:J106)</f>
        <v>4724533100</v>
      </c>
      <c r="K113" s="52">
        <f>SUM(K90:K106)</f>
        <v>4722993000</v>
      </c>
      <c r="L113" s="52">
        <f>SUM(L90:L106)</f>
        <v>4724954600</v>
      </c>
      <c r="M113" s="52">
        <f>SUM(M90:M106)</f>
        <v>4723792700</v>
      </c>
      <c r="N113" s="52">
        <f>SUM(N90:N106)</f>
        <v>4719703400</v>
      </c>
      <c r="O113" s="55">
        <f>B113+C113+D113+E113+F113+G113+H113+J113+K113+L113+M113+N113</f>
        <v>59374970100</v>
      </c>
    </row>
    <row r="114" spans="1:15" ht="24.75" customHeight="1">
      <c r="A114" s="1" t="s">
        <v>92</v>
      </c>
      <c r="B114" s="1"/>
      <c r="C114" s="1"/>
      <c r="D114" s="2"/>
      <c r="E114" s="1"/>
      <c r="F114" s="2"/>
      <c r="G114" s="2"/>
      <c r="H114" s="2"/>
      <c r="I114" s="1" t="s">
        <v>93</v>
      </c>
      <c r="J114" s="1"/>
      <c r="K114" s="3"/>
      <c r="L114" s="3"/>
      <c r="M114" s="2"/>
      <c r="N114" s="1"/>
      <c r="O114" s="1"/>
    </row>
    <row r="115" spans="1:15" ht="24.75" customHeight="1">
      <c r="A115" s="5" t="s">
        <v>2</v>
      </c>
      <c r="B115" s="5"/>
      <c r="C115" s="6"/>
      <c r="D115" s="6"/>
      <c r="E115" s="5"/>
      <c r="F115" s="5"/>
      <c r="G115" s="5"/>
      <c r="H115" s="5"/>
      <c r="I115" s="5" t="s">
        <v>2</v>
      </c>
      <c r="J115" s="5"/>
      <c r="K115" s="5"/>
      <c r="L115" s="5"/>
      <c r="M115" s="6"/>
      <c r="N115" s="5"/>
      <c r="O115" s="5"/>
    </row>
    <row r="116" spans="1:15" ht="24.75" customHeight="1">
      <c r="A116" s="5" t="s">
        <v>94</v>
      </c>
      <c r="B116" s="5"/>
      <c r="C116" s="5"/>
      <c r="D116" s="6"/>
      <c r="E116" s="5"/>
      <c r="F116" s="5"/>
      <c r="G116" s="5"/>
      <c r="H116" s="5"/>
      <c r="I116" s="5" t="s">
        <v>94</v>
      </c>
      <c r="J116" s="5"/>
      <c r="K116" s="5"/>
      <c r="L116" s="5"/>
      <c r="M116" s="6"/>
      <c r="N116" s="5"/>
      <c r="O116" s="5"/>
    </row>
    <row r="117" spans="1:15" ht="24.75" customHeight="1" thickBot="1">
      <c r="A117" s="7"/>
      <c r="B117" s="8"/>
      <c r="C117" s="9"/>
      <c r="D117" s="9"/>
      <c r="E117" s="9"/>
      <c r="F117" s="8"/>
      <c r="G117" s="8"/>
      <c r="H117" s="10" t="s">
        <v>4</v>
      </c>
      <c r="I117" s="7"/>
      <c r="J117" s="8"/>
      <c r="K117" s="11"/>
      <c r="L117" s="9"/>
      <c r="M117" s="9"/>
      <c r="N117" s="8"/>
      <c r="O117" s="10" t="s">
        <v>4</v>
      </c>
    </row>
    <row r="118" spans="1:15" ht="24.75" customHeight="1">
      <c r="A118" s="12" t="s">
        <v>82</v>
      </c>
      <c r="B118" s="13" t="s">
        <v>6</v>
      </c>
      <c r="C118" s="13" t="s">
        <v>7</v>
      </c>
      <c r="D118" s="13" t="s">
        <v>8</v>
      </c>
      <c r="E118" s="13" t="s">
        <v>9</v>
      </c>
      <c r="F118" s="13" t="s">
        <v>10</v>
      </c>
      <c r="G118" s="13" t="s">
        <v>11</v>
      </c>
      <c r="H118" s="14" t="s">
        <v>12</v>
      </c>
      <c r="I118" s="12" t="s">
        <v>48</v>
      </c>
      <c r="J118" s="13" t="s">
        <v>13</v>
      </c>
      <c r="K118" s="13" t="s">
        <v>14</v>
      </c>
      <c r="L118" s="13" t="s">
        <v>15</v>
      </c>
      <c r="M118" s="13" t="s">
        <v>16</v>
      </c>
      <c r="N118" s="15" t="s">
        <v>17</v>
      </c>
      <c r="O118" s="16" t="s">
        <v>18</v>
      </c>
    </row>
    <row r="119" spans="1:15" ht="24.75" customHeight="1" thickBot="1">
      <c r="A119" s="17"/>
      <c r="B119" s="18" t="s">
        <v>19</v>
      </c>
      <c r="C119" s="19"/>
      <c r="D119" s="19"/>
      <c r="E119" s="19"/>
      <c r="F119" s="19"/>
      <c r="G119" s="19"/>
      <c r="H119" s="20"/>
      <c r="I119" s="17"/>
      <c r="J119" s="19"/>
      <c r="K119" s="19"/>
      <c r="L119" s="19"/>
      <c r="M119" s="19"/>
      <c r="N119" s="21"/>
      <c r="O119" s="22"/>
    </row>
    <row r="120" spans="1:15" ht="24.75" customHeight="1">
      <c r="A120" s="27" t="s">
        <v>67</v>
      </c>
      <c r="B120" s="24">
        <v>1042000</v>
      </c>
      <c r="C120" s="24">
        <v>1447000</v>
      </c>
      <c r="D120" s="24">
        <v>1016000</v>
      </c>
      <c r="E120" s="24">
        <v>1154000</v>
      </c>
      <c r="F120" s="24">
        <v>1385000</v>
      </c>
      <c r="G120" s="24">
        <v>1123000</v>
      </c>
      <c r="H120" s="25">
        <v>1224000</v>
      </c>
      <c r="I120" s="27" t="s">
        <v>67</v>
      </c>
      <c r="J120" s="24">
        <v>1151000</v>
      </c>
      <c r="K120" s="24">
        <v>1345000</v>
      </c>
      <c r="L120" s="24">
        <v>1298000</v>
      </c>
      <c r="M120" s="24">
        <v>1036000</v>
      </c>
      <c r="N120" s="24">
        <v>1035000</v>
      </c>
      <c r="O120" s="28">
        <f>B120+C120+D120+E120+F120+G120+H120+J120+K120+L120+M120+N120</f>
        <v>14256000</v>
      </c>
    </row>
    <row r="121" spans="1:15" ht="24.75" customHeight="1">
      <c r="A121" s="27" t="s">
        <v>68</v>
      </c>
      <c r="B121" s="30">
        <v>125496000</v>
      </c>
      <c r="C121" s="30">
        <v>74502000</v>
      </c>
      <c r="D121" s="30">
        <v>90227000</v>
      </c>
      <c r="E121" s="30">
        <v>124252000</v>
      </c>
      <c r="F121" s="30">
        <v>126421000</v>
      </c>
      <c r="G121" s="30">
        <v>144852000</v>
      </c>
      <c r="H121" s="31">
        <v>155965000</v>
      </c>
      <c r="I121" s="27" t="s">
        <v>68</v>
      </c>
      <c r="J121" s="30">
        <v>125240000</v>
      </c>
      <c r="K121" s="30">
        <v>155964000</v>
      </c>
      <c r="L121" s="30">
        <v>126220000</v>
      </c>
      <c r="M121" s="30">
        <v>133113000</v>
      </c>
      <c r="N121" s="30">
        <v>131221000</v>
      </c>
      <c r="O121" s="28">
        <f>B121+C121+D121+E121+F121+G121+H121+J121+K121+L121+M121+N121</f>
        <v>1513473000</v>
      </c>
    </row>
    <row r="122" spans="1:15" ht="24.75" customHeight="1">
      <c r="A122" s="27" t="s">
        <v>95</v>
      </c>
      <c r="B122" s="30">
        <v>3551000</v>
      </c>
      <c r="C122" s="30">
        <v>2330000</v>
      </c>
      <c r="D122" s="30">
        <v>3424000</v>
      </c>
      <c r="E122" s="30">
        <v>3788000</v>
      </c>
      <c r="F122" s="30">
        <v>4475000</v>
      </c>
      <c r="G122" s="30">
        <v>4623000</v>
      </c>
      <c r="H122" s="31">
        <v>3348000</v>
      </c>
      <c r="I122" s="27" t="s">
        <v>95</v>
      </c>
      <c r="J122" s="30">
        <v>2548000</v>
      </c>
      <c r="K122" s="30">
        <v>3748000</v>
      </c>
      <c r="L122" s="30">
        <v>3712000</v>
      </c>
      <c r="M122" s="30">
        <v>4436000</v>
      </c>
      <c r="N122" s="75">
        <v>4702000</v>
      </c>
      <c r="O122" s="28">
        <f>B122+C122+D122+E122+F122+G122+H122+J122+K122+L122+M122+N122</f>
        <v>44685000</v>
      </c>
    </row>
    <row r="123" spans="1:15" ht="24.75" customHeight="1">
      <c r="A123" s="29" t="s">
        <v>96</v>
      </c>
      <c r="B123" s="30">
        <v>69000</v>
      </c>
      <c r="C123" s="30">
        <v>69000</v>
      </c>
      <c r="D123" s="30">
        <v>73000</v>
      </c>
      <c r="E123" s="30">
        <v>75000</v>
      </c>
      <c r="F123" s="30">
        <v>75000</v>
      </c>
      <c r="G123" s="30">
        <v>73000</v>
      </c>
      <c r="H123" s="31">
        <v>74000</v>
      </c>
      <c r="I123" s="29" t="s">
        <v>96</v>
      </c>
      <c r="J123" s="30">
        <v>72000</v>
      </c>
      <c r="K123" s="30">
        <v>73000</v>
      </c>
      <c r="L123" s="30">
        <v>74000</v>
      </c>
      <c r="M123" s="30">
        <v>74000</v>
      </c>
      <c r="N123" s="75">
        <v>75000</v>
      </c>
      <c r="O123" s="28">
        <f>B123+C123+D123+E123+F123+G123+H123+J123+K123+L123+M123+N123</f>
        <v>876000</v>
      </c>
    </row>
    <row r="124" spans="1:15" ht="24.75" customHeight="1">
      <c r="A124" s="29" t="s">
        <v>97</v>
      </c>
      <c r="B124" s="24">
        <v>665000</v>
      </c>
      <c r="C124" s="24">
        <v>627000</v>
      </c>
      <c r="D124" s="24">
        <v>635000</v>
      </c>
      <c r="E124" s="24">
        <v>854000</v>
      </c>
      <c r="F124" s="24">
        <v>761000</v>
      </c>
      <c r="G124" s="24">
        <v>844000</v>
      </c>
      <c r="H124" s="25">
        <v>865000</v>
      </c>
      <c r="I124" s="29" t="s">
        <v>97</v>
      </c>
      <c r="J124" s="24">
        <v>900000</v>
      </c>
      <c r="K124" s="24">
        <v>915000</v>
      </c>
      <c r="L124" s="24">
        <v>869000</v>
      </c>
      <c r="M124" s="24">
        <v>907000</v>
      </c>
      <c r="N124" s="84">
        <v>888000</v>
      </c>
      <c r="O124" s="28">
        <f>B124+C124+D124+E124+F124+G124+H124+J124+K124+L124+M124+N124</f>
        <v>9730000</v>
      </c>
    </row>
    <row r="125" spans="1:15" ht="24.75" customHeight="1">
      <c r="A125" s="29" t="s">
        <v>72</v>
      </c>
      <c r="B125" s="30">
        <v>221000</v>
      </c>
      <c r="C125" s="30">
        <v>232000</v>
      </c>
      <c r="D125" s="30">
        <v>246000</v>
      </c>
      <c r="E125" s="30">
        <v>262000</v>
      </c>
      <c r="F125" s="30">
        <v>214000</v>
      </c>
      <c r="G125" s="30">
        <v>228000</v>
      </c>
      <c r="H125" s="31">
        <v>213000</v>
      </c>
      <c r="I125" s="29" t="s">
        <v>72</v>
      </c>
      <c r="J125" s="30">
        <v>170000</v>
      </c>
      <c r="K125" s="30">
        <v>176000</v>
      </c>
      <c r="L125" s="30">
        <v>202000</v>
      </c>
      <c r="M125" s="30">
        <v>192000</v>
      </c>
      <c r="N125" s="76">
        <v>185000</v>
      </c>
      <c r="O125" s="28">
        <f>SUM(B125:N125)</f>
        <v>2541000</v>
      </c>
    </row>
    <row r="126" spans="1:15" ht="24.75" customHeight="1">
      <c r="A126" s="32" t="s">
        <v>73</v>
      </c>
      <c r="B126" s="33">
        <v>703000</v>
      </c>
      <c r="C126" s="33">
        <v>701000</v>
      </c>
      <c r="D126" s="33">
        <v>658000</v>
      </c>
      <c r="E126" s="33">
        <v>718000</v>
      </c>
      <c r="F126" s="33">
        <v>751000</v>
      </c>
      <c r="G126" s="33">
        <v>795000</v>
      </c>
      <c r="H126" s="34">
        <v>503000</v>
      </c>
      <c r="I126" s="32" t="s">
        <v>73</v>
      </c>
      <c r="J126" s="33">
        <v>467000</v>
      </c>
      <c r="K126" s="33">
        <v>541000</v>
      </c>
      <c r="L126" s="33">
        <v>523000</v>
      </c>
      <c r="M126" s="33">
        <v>462000</v>
      </c>
      <c r="N126" s="33">
        <v>465000</v>
      </c>
      <c r="O126" s="35">
        <f>B126+C126+D126+E126+F126+G126+H126+J126+K126+L126+M126+N126</f>
        <v>7287000</v>
      </c>
    </row>
    <row r="127" spans="1:15" s="86" customFormat="1" ht="24.75" customHeight="1">
      <c r="A127" s="32" t="s">
        <v>74</v>
      </c>
      <c r="B127" s="33">
        <v>352000</v>
      </c>
      <c r="C127" s="33">
        <v>321000</v>
      </c>
      <c r="D127" s="33">
        <v>367000</v>
      </c>
      <c r="E127" s="33">
        <v>480000</v>
      </c>
      <c r="F127" s="33">
        <v>532000</v>
      </c>
      <c r="G127" s="33">
        <v>411000</v>
      </c>
      <c r="H127" s="34">
        <v>430000</v>
      </c>
      <c r="I127" s="32" t="s">
        <v>74</v>
      </c>
      <c r="J127" s="33">
        <v>381000</v>
      </c>
      <c r="K127" s="33">
        <v>403000</v>
      </c>
      <c r="L127" s="33">
        <v>385000</v>
      </c>
      <c r="M127" s="33">
        <v>393000</v>
      </c>
      <c r="N127" s="85">
        <v>385000</v>
      </c>
      <c r="O127" s="35">
        <f>B127+C127+D127+E127+F127+G127+H127+J127+K127+L127+M127+N127</f>
        <v>4840000</v>
      </c>
    </row>
    <row r="128" spans="1:15" ht="24.75" customHeight="1">
      <c r="A128" s="39" t="s">
        <v>98</v>
      </c>
      <c r="B128" s="30">
        <v>595000</v>
      </c>
      <c r="C128" s="30">
        <v>594000</v>
      </c>
      <c r="D128" s="30">
        <v>598000</v>
      </c>
      <c r="E128" s="30">
        <v>604000</v>
      </c>
      <c r="F128" s="30">
        <v>616000</v>
      </c>
      <c r="G128" s="30">
        <v>618000</v>
      </c>
      <c r="H128" s="31">
        <v>630000</v>
      </c>
      <c r="I128" s="39" t="s">
        <v>98</v>
      </c>
      <c r="J128" s="30">
        <v>571000</v>
      </c>
      <c r="K128" s="30">
        <v>563000</v>
      </c>
      <c r="L128" s="30">
        <v>605000</v>
      </c>
      <c r="M128" s="30">
        <v>599000</v>
      </c>
      <c r="N128" s="75">
        <v>594000</v>
      </c>
      <c r="O128" s="28">
        <f aca="true" t="shared" si="38" ref="O128:O136">B128+C128+D128+E128+F128+G128+H128+J128+K128+L128+M128+N128</f>
        <v>7187000</v>
      </c>
    </row>
    <row r="129" spans="1:15" ht="24.75" customHeight="1">
      <c r="A129" s="39" t="s">
        <v>99</v>
      </c>
      <c r="B129" s="30">
        <v>22000</v>
      </c>
      <c r="C129" s="30">
        <v>22000</v>
      </c>
      <c r="D129" s="30">
        <v>22000</v>
      </c>
      <c r="E129" s="30">
        <v>28000</v>
      </c>
      <c r="F129" s="30">
        <v>30000</v>
      </c>
      <c r="G129" s="30">
        <v>30000</v>
      </c>
      <c r="H129" s="31">
        <v>4000</v>
      </c>
      <c r="I129" s="39" t="s">
        <v>99</v>
      </c>
      <c r="J129" s="30">
        <v>4000</v>
      </c>
      <c r="K129" s="30">
        <v>4000</v>
      </c>
      <c r="L129" s="30">
        <v>4000</v>
      </c>
      <c r="M129" s="30">
        <v>4000</v>
      </c>
      <c r="N129" s="75">
        <v>4000</v>
      </c>
      <c r="O129" s="28">
        <f t="shared" si="38"/>
        <v>178000</v>
      </c>
    </row>
    <row r="130" spans="1:15" ht="24.75" customHeight="1">
      <c r="A130" s="23" t="s">
        <v>100</v>
      </c>
      <c r="B130" s="30">
        <f>B131+B135+B136</f>
        <v>348200</v>
      </c>
      <c r="C130" s="30">
        <f aca="true" t="shared" si="39" ref="C130:H130">C131+C135+C136</f>
        <v>1411400</v>
      </c>
      <c r="D130" s="30">
        <f t="shared" si="39"/>
        <v>2241700</v>
      </c>
      <c r="E130" s="30">
        <f t="shared" si="39"/>
        <v>708600</v>
      </c>
      <c r="F130" s="30">
        <f t="shared" si="39"/>
        <v>456200</v>
      </c>
      <c r="G130" s="30">
        <f t="shared" si="39"/>
        <v>389200</v>
      </c>
      <c r="H130" s="31">
        <f t="shared" si="39"/>
        <v>322800</v>
      </c>
      <c r="I130" s="23" t="s">
        <v>100</v>
      </c>
      <c r="J130" s="71">
        <f>J131+J135+J136</f>
        <v>310000</v>
      </c>
      <c r="K130" s="30">
        <f>K131+K135+K136</f>
        <v>313800</v>
      </c>
      <c r="L130" s="30">
        <f>L131+L135+L136</f>
        <v>296500</v>
      </c>
      <c r="M130" s="30">
        <f>M131+M135+M136</f>
        <v>252900</v>
      </c>
      <c r="N130" s="30">
        <f>N131+N135+N136</f>
        <v>231900</v>
      </c>
      <c r="O130" s="28">
        <f t="shared" si="38"/>
        <v>7283200</v>
      </c>
    </row>
    <row r="131" spans="1:15" ht="24.75" customHeight="1">
      <c r="A131" s="40" t="s">
        <v>38</v>
      </c>
      <c r="B131" s="41">
        <f aca="true" t="shared" si="40" ref="B131:H131">SUM(B132:B134)</f>
        <v>213400</v>
      </c>
      <c r="C131" s="41">
        <f t="shared" si="40"/>
        <v>1264800</v>
      </c>
      <c r="D131" s="41">
        <f t="shared" si="40"/>
        <v>2065900</v>
      </c>
      <c r="E131" s="41">
        <f t="shared" si="40"/>
        <v>579600</v>
      </c>
      <c r="F131" s="41">
        <f t="shared" si="40"/>
        <v>338900</v>
      </c>
      <c r="G131" s="41">
        <f t="shared" si="40"/>
        <v>248500</v>
      </c>
      <c r="H131" s="42">
        <f t="shared" si="40"/>
        <v>199600</v>
      </c>
      <c r="I131" s="40" t="s">
        <v>38</v>
      </c>
      <c r="J131" s="41">
        <f>SUM(J132:J134)</f>
        <v>169300</v>
      </c>
      <c r="K131" s="41">
        <f>SUM(K132:K134)</f>
        <v>202400</v>
      </c>
      <c r="L131" s="41">
        <f>SUM(L132:L134)</f>
        <v>190900</v>
      </c>
      <c r="M131" s="41">
        <f>SUM(M132:M134)</f>
        <v>164900</v>
      </c>
      <c r="N131" s="41">
        <f>SUM(N132:N134)</f>
        <v>149900</v>
      </c>
      <c r="O131" s="43">
        <f t="shared" si="38"/>
        <v>5788100</v>
      </c>
    </row>
    <row r="132" spans="1:15" ht="24.75" customHeight="1">
      <c r="A132" s="44" t="s">
        <v>39</v>
      </c>
      <c r="B132" s="45">
        <v>194800</v>
      </c>
      <c r="C132" s="45">
        <v>1172900</v>
      </c>
      <c r="D132" s="45">
        <v>1922900</v>
      </c>
      <c r="E132" s="45">
        <v>536400</v>
      </c>
      <c r="F132" s="45">
        <v>325000</v>
      </c>
      <c r="G132" s="45">
        <v>239500</v>
      </c>
      <c r="H132" s="46">
        <v>194900</v>
      </c>
      <c r="I132" s="44" t="s">
        <v>39</v>
      </c>
      <c r="J132" s="45">
        <v>165300</v>
      </c>
      <c r="K132" s="45">
        <v>196100</v>
      </c>
      <c r="L132" s="45">
        <v>184200</v>
      </c>
      <c r="M132" s="45">
        <v>159200</v>
      </c>
      <c r="N132" s="78">
        <v>144500</v>
      </c>
      <c r="O132" s="47">
        <f t="shared" si="38"/>
        <v>5435700</v>
      </c>
    </row>
    <row r="133" spans="1:15" ht="24.75" customHeight="1">
      <c r="A133" s="44" t="s">
        <v>40</v>
      </c>
      <c r="B133" s="45">
        <v>17900</v>
      </c>
      <c r="C133" s="45">
        <v>81600</v>
      </c>
      <c r="D133" s="45">
        <v>135300</v>
      </c>
      <c r="E133" s="45">
        <v>41800</v>
      </c>
      <c r="F133" s="45">
        <v>13300</v>
      </c>
      <c r="G133" s="45">
        <v>8400</v>
      </c>
      <c r="H133" s="46">
        <v>4400</v>
      </c>
      <c r="I133" s="44" t="s">
        <v>40</v>
      </c>
      <c r="J133" s="45">
        <v>3800</v>
      </c>
      <c r="K133" s="45">
        <v>6000</v>
      </c>
      <c r="L133" s="45">
        <v>6400</v>
      </c>
      <c r="M133" s="45">
        <v>5400</v>
      </c>
      <c r="N133" s="78">
        <v>5200</v>
      </c>
      <c r="O133" s="47">
        <f t="shared" si="38"/>
        <v>329500</v>
      </c>
    </row>
    <row r="134" spans="1:15" ht="24.75" customHeight="1">
      <c r="A134" s="44" t="s">
        <v>41</v>
      </c>
      <c r="B134" s="45">
        <v>700</v>
      </c>
      <c r="C134" s="45">
        <v>10300</v>
      </c>
      <c r="D134" s="45">
        <v>7700</v>
      </c>
      <c r="E134" s="45">
        <v>1400</v>
      </c>
      <c r="F134" s="45">
        <v>600</v>
      </c>
      <c r="G134" s="45">
        <v>600</v>
      </c>
      <c r="H134" s="46">
        <v>300</v>
      </c>
      <c r="I134" s="44" t="s">
        <v>41</v>
      </c>
      <c r="J134" s="45">
        <v>200</v>
      </c>
      <c r="K134" s="45">
        <v>300</v>
      </c>
      <c r="L134" s="45">
        <v>300</v>
      </c>
      <c r="M134" s="45">
        <v>300</v>
      </c>
      <c r="N134" s="78">
        <v>200</v>
      </c>
      <c r="O134" s="47">
        <f t="shared" si="38"/>
        <v>22900</v>
      </c>
    </row>
    <row r="135" spans="1:15" ht="24.75" customHeight="1">
      <c r="A135" s="40" t="s">
        <v>42</v>
      </c>
      <c r="B135" s="41">
        <v>26800</v>
      </c>
      <c r="C135" s="41">
        <v>29100</v>
      </c>
      <c r="D135" s="41">
        <v>34900</v>
      </c>
      <c r="E135" s="41">
        <v>25600</v>
      </c>
      <c r="F135" s="41">
        <v>23300</v>
      </c>
      <c r="G135" s="41">
        <v>28000</v>
      </c>
      <c r="H135" s="42">
        <v>24500</v>
      </c>
      <c r="I135" s="40" t="s">
        <v>42</v>
      </c>
      <c r="J135" s="41">
        <v>28000</v>
      </c>
      <c r="K135" s="41">
        <v>22100</v>
      </c>
      <c r="L135" s="41">
        <v>21000</v>
      </c>
      <c r="M135" s="41">
        <v>17500</v>
      </c>
      <c r="N135" s="41">
        <v>16300</v>
      </c>
      <c r="O135" s="43">
        <f t="shared" si="38"/>
        <v>297100</v>
      </c>
    </row>
    <row r="136" spans="1:15" ht="24.75" customHeight="1" thickBot="1">
      <c r="A136" s="40" t="s">
        <v>43</v>
      </c>
      <c r="B136" s="41">
        <v>108000</v>
      </c>
      <c r="C136" s="41">
        <v>117500</v>
      </c>
      <c r="D136" s="41">
        <v>140900</v>
      </c>
      <c r="E136" s="41">
        <v>103400</v>
      </c>
      <c r="F136" s="41">
        <v>94000</v>
      </c>
      <c r="G136" s="41">
        <v>112700</v>
      </c>
      <c r="H136" s="73">
        <v>98700</v>
      </c>
      <c r="I136" s="40" t="s">
        <v>43</v>
      </c>
      <c r="J136" s="41">
        <v>112700</v>
      </c>
      <c r="K136" s="41">
        <v>89300</v>
      </c>
      <c r="L136" s="41">
        <v>84600</v>
      </c>
      <c r="M136" s="41">
        <v>70500</v>
      </c>
      <c r="N136" s="41">
        <v>65700</v>
      </c>
      <c r="O136" s="43">
        <f t="shared" si="38"/>
        <v>1198000</v>
      </c>
    </row>
    <row r="137" spans="1:15" ht="24.75" customHeight="1" thickBot="1">
      <c r="A137" s="51" t="s">
        <v>18</v>
      </c>
      <c r="B137" s="52">
        <f>SUM(B120:B130)</f>
        <v>133064200</v>
      </c>
      <c r="C137" s="52">
        <f aca="true" t="shared" si="41" ref="C137:H137">SUM(C120:C130)</f>
        <v>82256400</v>
      </c>
      <c r="D137" s="52">
        <f t="shared" si="41"/>
        <v>99507700</v>
      </c>
      <c r="E137" s="52">
        <f t="shared" si="41"/>
        <v>132923600</v>
      </c>
      <c r="F137" s="52">
        <f t="shared" si="41"/>
        <v>135716200</v>
      </c>
      <c r="G137" s="52">
        <f t="shared" si="41"/>
        <v>153986200</v>
      </c>
      <c r="H137" s="53">
        <f t="shared" si="41"/>
        <v>163578800</v>
      </c>
      <c r="I137" s="54" t="s">
        <v>18</v>
      </c>
      <c r="J137" s="52">
        <f>SUM(J120:J130)</f>
        <v>131814000</v>
      </c>
      <c r="K137" s="52">
        <f>SUM(K120:K130)</f>
        <v>164045800</v>
      </c>
      <c r="L137" s="52">
        <f>SUM(L120:L130)</f>
        <v>134188500</v>
      </c>
      <c r="M137" s="52">
        <f>SUM(M120:M130)</f>
        <v>141468900</v>
      </c>
      <c r="N137" s="52">
        <f>SUM(N120:N130)</f>
        <v>139785900</v>
      </c>
      <c r="O137" s="55">
        <f>B137+C137+D137+E137+F137+G137+H137+J137+K137+L137+M137+N137</f>
        <v>1612336200</v>
      </c>
    </row>
    <row r="138" spans="1:15" ht="21.75" customHeight="1">
      <c r="A138" s="1" t="s">
        <v>101</v>
      </c>
      <c r="B138" s="1"/>
      <c r="C138" s="1"/>
      <c r="D138" s="2"/>
      <c r="E138" s="1"/>
      <c r="F138" s="2"/>
      <c r="G138" s="2"/>
      <c r="H138" s="2"/>
      <c r="I138" s="1" t="s">
        <v>102</v>
      </c>
      <c r="J138" s="1"/>
      <c r="K138" s="3"/>
      <c r="L138" s="3"/>
      <c r="M138" s="2"/>
      <c r="N138" s="1"/>
      <c r="O138" s="1"/>
    </row>
    <row r="139" spans="1:15" ht="21.75" customHeight="1">
      <c r="A139" s="5" t="s">
        <v>2</v>
      </c>
      <c r="B139" s="5"/>
      <c r="C139" s="6"/>
      <c r="D139" s="6"/>
      <c r="E139" s="5"/>
      <c r="F139" s="5"/>
      <c r="G139" s="5"/>
      <c r="H139" s="5"/>
      <c r="I139" s="5" t="s">
        <v>2</v>
      </c>
      <c r="J139" s="5"/>
      <c r="K139" s="5"/>
      <c r="L139" s="5"/>
      <c r="M139" s="6"/>
      <c r="N139" s="5"/>
      <c r="O139" s="5"/>
    </row>
    <row r="140" spans="1:15" ht="21.75" customHeight="1">
      <c r="A140" s="5" t="s">
        <v>103</v>
      </c>
      <c r="B140" s="5"/>
      <c r="C140" s="5"/>
      <c r="D140" s="6"/>
      <c r="E140" s="5"/>
      <c r="F140" s="5"/>
      <c r="G140" s="5"/>
      <c r="H140" s="5"/>
      <c r="I140" s="5" t="s">
        <v>103</v>
      </c>
      <c r="J140" s="5"/>
      <c r="K140" s="5"/>
      <c r="L140" s="5"/>
      <c r="M140" s="6"/>
      <c r="N140" s="5"/>
      <c r="O140" s="5"/>
    </row>
    <row r="141" spans="1:15" ht="21.75" customHeight="1" thickBot="1">
      <c r="A141" s="7"/>
      <c r="B141" s="8"/>
      <c r="C141" s="9"/>
      <c r="D141" s="9"/>
      <c r="E141" s="9"/>
      <c r="F141" s="8"/>
      <c r="G141" s="8"/>
      <c r="H141" s="10" t="s">
        <v>4</v>
      </c>
      <c r="I141" s="7"/>
      <c r="J141" s="8"/>
      <c r="K141" s="11"/>
      <c r="L141" s="9"/>
      <c r="M141" s="9"/>
      <c r="N141" s="8"/>
      <c r="O141" s="10" t="s">
        <v>4</v>
      </c>
    </row>
    <row r="142" spans="1:15" ht="21.75" customHeight="1">
      <c r="A142" s="12" t="s">
        <v>47</v>
      </c>
      <c r="B142" s="13" t="s">
        <v>6</v>
      </c>
      <c r="C142" s="13" t="s">
        <v>7</v>
      </c>
      <c r="D142" s="13" t="s">
        <v>8</v>
      </c>
      <c r="E142" s="13" t="s">
        <v>9</v>
      </c>
      <c r="F142" s="13" t="s">
        <v>10</v>
      </c>
      <c r="G142" s="13" t="s">
        <v>11</v>
      </c>
      <c r="H142" s="14" t="s">
        <v>12</v>
      </c>
      <c r="I142" s="12" t="s">
        <v>48</v>
      </c>
      <c r="J142" s="13" t="s">
        <v>13</v>
      </c>
      <c r="K142" s="13" t="s">
        <v>14</v>
      </c>
      <c r="L142" s="13" t="s">
        <v>15</v>
      </c>
      <c r="M142" s="13" t="s">
        <v>16</v>
      </c>
      <c r="N142" s="15" t="s">
        <v>17</v>
      </c>
      <c r="O142" s="16" t="s">
        <v>18</v>
      </c>
    </row>
    <row r="143" spans="1:15" ht="21.75" customHeight="1" thickBot="1">
      <c r="A143" s="17"/>
      <c r="B143" s="18" t="s">
        <v>19</v>
      </c>
      <c r="C143" s="19"/>
      <c r="D143" s="19"/>
      <c r="E143" s="19"/>
      <c r="F143" s="19"/>
      <c r="G143" s="19"/>
      <c r="H143" s="20"/>
      <c r="I143" s="17"/>
      <c r="J143" s="19"/>
      <c r="K143" s="19"/>
      <c r="L143" s="19"/>
      <c r="M143" s="19"/>
      <c r="N143" s="21"/>
      <c r="O143" s="22"/>
    </row>
    <row r="144" spans="1:15" ht="21.75" customHeight="1">
      <c r="A144" s="23" t="s">
        <v>20</v>
      </c>
      <c r="B144" s="24">
        <v>359000000</v>
      </c>
      <c r="C144" s="24">
        <v>559000000</v>
      </c>
      <c r="D144" s="24">
        <v>403000000</v>
      </c>
      <c r="E144" s="24">
        <v>369154000</v>
      </c>
      <c r="F144" s="24">
        <v>369154000</v>
      </c>
      <c r="G144" s="87">
        <v>360000000</v>
      </c>
      <c r="H144" s="25">
        <v>360000000</v>
      </c>
      <c r="I144" s="23" t="s">
        <v>20</v>
      </c>
      <c r="J144" s="24">
        <v>350000000</v>
      </c>
      <c r="K144" s="24">
        <v>390000000</v>
      </c>
      <c r="L144" s="24">
        <v>410000000</v>
      </c>
      <c r="M144" s="24">
        <v>402770000</v>
      </c>
      <c r="N144" s="24">
        <v>371305000</v>
      </c>
      <c r="O144" s="26">
        <f aca="true" t="shared" si="42" ref="O144:O150">B144+C144+D144+E144+F144+G144+H144+J144+K144+L144+M144+N144</f>
        <v>4703383000</v>
      </c>
    </row>
    <row r="145" spans="1:15" ht="21.75" customHeight="1">
      <c r="A145" s="23" t="s">
        <v>21</v>
      </c>
      <c r="B145" s="24">
        <v>4380000</v>
      </c>
      <c r="C145" s="24">
        <v>4540000</v>
      </c>
      <c r="D145" s="24">
        <v>5000000</v>
      </c>
      <c r="E145" s="24">
        <v>2587000</v>
      </c>
      <c r="F145" s="24">
        <v>2587000</v>
      </c>
      <c r="G145" s="88">
        <v>2350000</v>
      </c>
      <c r="H145" s="25">
        <v>2400000</v>
      </c>
      <c r="I145" s="23" t="s">
        <v>21</v>
      </c>
      <c r="J145" s="24">
        <v>2587000</v>
      </c>
      <c r="K145" s="24">
        <v>2587000</v>
      </c>
      <c r="L145" s="24">
        <v>2587000</v>
      </c>
      <c r="M145" s="24">
        <v>2587000</v>
      </c>
      <c r="N145" s="24">
        <v>3015000</v>
      </c>
      <c r="O145" s="28">
        <f t="shared" si="42"/>
        <v>37207000</v>
      </c>
    </row>
    <row r="146" spans="1:15" ht="21.75" customHeight="1">
      <c r="A146" s="27" t="s">
        <v>22</v>
      </c>
      <c r="B146" s="24">
        <v>965000000</v>
      </c>
      <c r="C146" s="24">
        <v>975000000</v>
      </c>
      <c r="D146" s="24">
        <v>1400000000</v>
      </c>
      <c r="E146" s="24">
        <v>1158614000</v>
      </c>
      <c r="F146" s="24">
        <v>759000000</v>
      </c>
      <c r="G146" s="88">
        <v>757000000</v>
      </c>
      <c r="H146" s="25">
        <v>880000000</v>
      </c>
      <c r="I146" s="27" t="s">
        <v>22</v>
      </c>
      <c r="J146" s="24">
        <v>910709000</v>
      </c>
      <c r="K146" s="24">
        <v>892554000</v>
      </c>
      <c r="L146" s="24">
        <v>892554000</v>
      </c>
      <c r="M146" s="24">
        <v>892554000</v>
      </c>
      <c r="N146" s="24">
        <v>1100000000</v>
      </c>
      <c r="O146" s="28">
        <f t="shared" si="42"/>
        <v>11582985000</v>
      </c>
    </row>
    <row r="147" spans="1:15" ht="21.75" customHeight="1">
      <c r="A147" s="27" t="s">
        <v>104</v>
      </c>
      <c r="B147" s="30">
        <v>2970000</v>
      </c>
      <c r="C147" s="30">
        <v>2820000</v>
      </c>
      <c r="D147" s="30">
        <v>1830000</v>
      </c>
      <c r="E147" s="30">
        <v>3167000</v>
      </c>
      <c r="F147" s="30">
        <v>3167000</v>
      </c>
      <c r="G147" s="30">
        <v>2000000</v>
      </c>
      <c r="H147" s="31">
        <v>2070000</v>
      </c>
      <c r="I147" s="27" t="s">
        <v>104</v>
      </c>
      <c r="J147" s="30">
        <v>2500000</v>
      </c>
      <c r="K147" s="30">
        <v>3600000</v>
      </c>
      <c r="L147" s="30">
        <v>3700000</v>
      </c>
      <c r="M147" s="30">
        <v>3996000</v>
      </c>
      <c r="N147" s="30">
        <v>4300000</v>
      </c>
      <c r="O147" s="28">
        <f t="shared" si="42"/>
        <v>36120000</v>
      </c>
    </row>
    <row r="148" spans="1:15" ht="21.75" customHeight="1">
      <c r="A148" s="29" t="s">
        <v>105</v>
      </c>
      <c r="B148" s="30">
        <v>162036000</v>
      </c>
      <c r="C148" s="30">
        <v>158838000</v>
      </c>
      <c r="D148" s="30">
        <v>167260000</v>
      </c>
      <c r="E148" s="30">
        <v>195673000</v>
      </c>
      <c r="F148" s="30">
        <v>195673000</v>
      </c>
      <c r="G148" s="30">
        <v>195673000</v>
      </c>
      <c r="H148" s="31">
        <v>182291000</v>
      </c>
      <c r="I148" s="29" t="s">
        <v>105</v>
      </c>
      <c r="J148" s="30">
        <v>183357000</v>
      </c>
      <c r="K148" s="30">
        <v>186555000</v>
      </c>
      <c r="L148" s="30">
        <v>207875000</v>
      </c>
      <c r="M148" s="30">
        <v>200749000</v>
      </c>
      <c r="N148" s="76">
        <v>213204000</v>
      </c>
      <c r="O148" s="28">
        <f t="shared" si="42"/>
        <v>2249184000</v>
      </c>
    </row>
    <row r="149" spans="1:15" ht="21.75" customHeight="1">
      <c r="A149" s="29" t="s">
        <v>106</v>
      </c>
      <c r="B149" s="30">
        <v>102900000</v>
      </c>
      <c r="C149" s="30">
        <v>123000000</v>
      </c>
      <c r="D149" s="30">
        <v>124480000</v>
      </c>
      <c r="E149" s="30">
        <v>109591000</v>
      </c>
      <c r="F149" s="30">
        <v>109591000</v>
      </c>
      <c r="G149" s="30">
        <v>107000000</v>
      </c>
      <c r="H149" s="31">
        <v>107000000</v>
      </c>
      <c r="I149" s="29" t="s">
        <v>106</v>
      </c>
      <c r="J149" s="30">
        <v>108043000</v>
      </c>
      <c r="K149" s="30">
        <v>109591000</v>
      </c>
      <c r="L149" s="30">
        <v>110000000</v>
      </c>
      <c r="M149" s="30">
        <v>111000000</v>
      </c>
      <c r="N149" s="76">
        <v>114500000</v>
      </c>
      <c r="O149" s="28">
        <f t="shared" si="42"/>
        <v>1336696000</v>
      </c>
    </row>
    <row r="150" spans="1:15" ht="21.75" customHeight="1">
      <c r="A150" s="29" t="s">
        <v>107</v>
      </c>
      <c r="B150" s="24">
        <v>1450000</v>
      </c>
      <c r="C150" s="24">
        <v>1450000</v>
      </c>
      <c r="D150" s="24">
        <v>816000</v>
      </c>
      <c r="E150" s="24">
        <v>1023000</v>
      </c>
      <c r="F150" s="24">
        <v>1020000</v>
      </c>
      <c r="G150" s="24">
        <v>900000</v>
      </c>
      <c r="H150" s="25">
        <v>800000</v>
      </c>
      <c r="I150" s="29" t="s">
        <v>107</v>
      </c>
      <c r="J150" s="24">
        <v>1000000</v>
      </c>
      <c r="K150" s="24">
        <v>1020000</v>
      </c>
      <c r="L150" s="24">
        <v>1020000</v>
      </c>
      <c r="M150" s="24">
        <v>1200000</v>
      </c>
      <c r="N150" s="84">
        <v>1301000</v>
      </c>
      <c r="O150" s="28">
        <f t="shared" si="42"/>
        <v>13000000</v>
      </c>
    </row>
    <row r="151" spans="1:15" ht="21.75" customHeight="1">
      <c r="A151" s="29" t="s">
        <v>108</v>
      </c>
      <c r="B151" s="30">
        <v>5550000</v>
      </c>
      <c r="C151" s="30">
        <v>4910000</v>
      </c>
      <c r="D151" s="30">
        <v>4740000</v>
      </c>
      <c r="E151" s="30">
        <v>5427000</v>
      </c>
      <c r="F151" s="30">
        <v>5500000</v>
      </c>
      <c r="G151" s="30">
        <v>5600000</v>
      </c>
      <c r="H151" s="31">
        <v>5600000</v>
      </c>
      <c r="I151" s="29" t="s">
        <v>108</v>
      </c>
      <c r="J151" s="30">
        <v>5800000</v>
      </c>
      <c r="K151" s="30">
        <v>5800000</v>
      </c>
      <c r="L151" s="30">
        <v>5900000</v>
      </c>
      <c r="M151" s="30">
        <v>6200000</v>
      </c>
      <c r="N151" s="76">
        <v>6247000</v>
      </c>
      <c r="O151" s="28">
        <f>SUM(B151:N151)</f>
        <v>67274000</v>
      </c>
    </row>
    <row r="152" spans="1:15" ht="21.75" customHeight="1">
      <c r="A152" s="29" t="s">
        <v>109</v>
      </c>
      <c r="B152" s="30">
        <v>6800000</v>
      </c>
      <c r="C152" s="30">
        <v>5120000</v>
      </c>
      <c r="D152" s="30">
        <v>8530000</v>
      </c>
      <c r="E152" s="30">
        <v>3426000</v>
      </c>
      <c r="F152" s="30">
        <v>3300000</v>
      </c>
      <c r="G152" s="30">
        <v>3300000</v>
      </c>
      <c r="H152" s="31">
        <v>3300000</v>
      </c>
      <c r="I152" s="29" t="s">
        <v>109</v>
      </c>
      <c r="J152" s="30">
        <v>3426000</v>
      </c>
      <c r="K152" s="30">
        <v>3500000</v>
      </c>
      <c r="L152" s="30">
        <v>3520000</v>
      </c>
      <c r="M152" s="30">
        <v>3538000</v>
      </c>
      <c r="N152" s="75">
        <v>3526000</v>
      </c>
      <c r="O152" s="35">
        <f>B152+C152+D152+E152+F152+G152+H152+J152+K152+L152+M152+N152</f>
        <v>51286000</v>
      </c>
    </row>
    <row r="153" spans="1:15" s="86" customFormat="1" ht="21.75" customHeight="1">
      <c r="A153" s="32" t="s">
        <v>110</v>
      </c>
      <c r="B153" s="33">
        <v>4020000</v>
      </c>
      <c r="C153" s="33">
        <v>3850000</v>
      </c>
      <c r="D153" s="33">
        <v>5030000</v>
      </c>
      <c r="E153" s="33">
        <v>5404000</v>
      </c>
      <c r="F153" s="33">
        <v>5404000</v>
      </c>
      <c r="G153" s="33">
        <v>5000000</v>
      </c>
      <c r="H153" s="34">
        <v>5225000</v>
      </c>
      <c r="I153" s="32" t="s">
        <v>110</v>
      </c>
      <c r="J153" s="33">
        <v>5100000</v>
      </c>
      <c r="K153" s="33">
        <v>5404000</v>
      </c>
      <c r="L153" s="33">
        <v>5600000</v>
      </c>
      <c r="M153" s="33">
        <v>5500000</v>
      </c>
      <c r="N153" s="85">
        <v>6000000</v>
      </c>
      <c r="O153" s="35">
        <f>B153+C153+D153+E153+F153+G153+H153+J153+K153+L153+M153+N153</f>
        <v>61537000</v>
      </c>
    </row>
    <row r="154" spans="1:15" ht="21.75" customHeight="1">
      <c r="A154" s="39" t="s">
        <v>77</v>
      </c>
      <c r="B154" s="30">
        <v>136000</v>
      </c>
      <c r="C154" s="30">
        <v>136000</v>
      </c>
      <c r="D154" s="30">
        <v>143000</v>
      </c>
      <c r="E154" s="30">
        <v>140000</v>
      </c>
      <c r="F154" s="30">
        <v>110000</v>
      </c>
      <c r="G154" s="30">
        <v>120000</v>
      </c>
      <c r="H154" s="31">
        <v>130000</v>
      </c>
      <c r="I154" s="39" t="s">
        <v>77</v>
      </c>
      <c r="J154" s="30">
        <v>140000</v>
      </c>
      <c r="K154" s="30">
        <v>140000</v>
      </c>
      <c r="L154" s="30">
        <v>150000</v>
      </c>
      <c r="M154" s="30">
        <v>160000</v>
      </c>
      <c r="N154" s="75">
        <v>174000</v>
      </c>
      <c r="O154" s="35">
        <f>B154+C154+D154+E154+F154+G154+H154+J154+K154+L154+M154+N154</f>
        <v>1679000</v>
      </c>
    </row>
    <row r="155" spans="1:15" ht="21.75" customHeight="1">
      <c r="A155" s="29" t="s">
        <v>111</v>
      </c>
      <c r="B155" s="30">
        <v>1137000</v>
      </c>
      <c r="C155" s="30">
        <v>850000</v>
      </c>
      <c r="D155" s="30">
        <v>397000</v>
      </c>
      <c r="E155" s="30">
        <v>420000</v>
      </c>
      <c r="F155" s="30">
        <v>430000</v>
      </c>
      <c r="G155" s="30">
        <v>440000</v>
      </c>
      <c r="H155" s="31">
        <v>400000</v>
      </c>
      <c r="I155" s="29" t="s">
        <v>111</v>
      </c>
      <c r="J155" s="30">
        <v>440000</v>
      </c>
      <c r="K155" s="30">
        <v>470000</v>
      </c>
      <c r="L155" s="30">
        <v>459000</v>
      </c>
      <c r="M155" s="30">
        <v>500000</v>
      </c>
      <c r="N155" s="30">
        <v>520000</v>
      </c>
      <c r="O155" s="28">
        <f aca="true" t="shared" si="43" ref="O155:O162">B155+C155+D155+E155+F155+G155+H155+J155+K155+L155+M155+N155</f>
        <v>6463000</v>
      </c>
    </row>
    <row r="156" spans="1:15" ht="21.75" customHeight="1">
      <c r="A156" s="23" t="s">
        <v>112</v>
      </c>
      <c r="B156" s="30">
        <f>B157+B161+B162</f>
        <v>612900</v>
      </c>
      <c r="C156" s="30">
        <f aca="true" t="shared" si="44" ref="C156:H156">C157+C161+C162</f>
        <v>1744800</v>
      </c>
      <c r="D156" s="30">
        <f t="shared" si="44"/>
        <v>1947600</v>
      </c>
      <c r="E156" s="30">
        <f t="shared" si="44"/>
        <v>1134100</v>
      </c>
      <c r="F156" s="30">
        <f t="shared" si="44"/>
        <v>313300</v>
      </c>
      <c r="G156" s="30">
        <f t="shared" si="44"/>
        <v>397600</v>
      </c>
      <c r="H156" s="31">
        <f t="shared" si="44"/>
        <v>124500</v>
      </c>
      <c r="I156" s="23" t="s">
        <v>112</v>
      </c>
      <c r="J156" s="71">
        <f>J157+J161+J162</f>
        <v>147500</v>
      </c>
      <c r="K156" s="30">
        <f>K157+K161+K162</f>
        <v>177100</v>
      </c>
      <c r="L156" s="30">
        <f>L157+L161+L162</f>
        <v>292900</v>
      </c>
      <c r="M156" s="30">
        <f>M157+M161+M162</f>
        <v>271800</v>
      </c>
      <c r="N156" s="30">
        <f>N157+N161+N162</f>
        <v>320100</v>
      </c>
      <c r="O156" s="28">
        <f t="shared" si="43"/>
        <v>7484200</v>
      </c>
    </row>
    <row r="157" spans="1:15" ht="21.75" customHeight="1">
      <c r="A157" s="40" t="s">
        <v>38</v>
      </c>
      <c r="B157" s="41">
        <f aca="true" t="shared" si="45" ref="B157:H157">SUM(B158:B160)</f>
        <v>542100</v>
      </c>
      <c r="C157" s="41">
        <f t="shared" si="45"/>
        <v>1605300</v>
      </c>
      <c r="D157" s="41">
        <f t="shared" si="45"/>
        <v>1737300</v>
      </c>
      <c r="E157" s="41">
        <f t="shared" si="45"/>
        <v>1051900</v>
      </c>
      <c r="F157" s="41">
        <f t="shared" si="45"/>
        <v>227300</v>
      </c>
      <c r="G157" s="41">
        <f t="shared" si="45"/>
        <v>305800</v>
      </c>
      <c r="H157" s="42">
        <f t="shared" si="45"/>
        <v>18400</v>
      </c>
      <c r="I157" s="40" t="s">
        <v>38</v>
      </c>
      <c r="J157" s="41">
        <f>SUM(J158:J160)</f>
        <v>98700</v>
      </c>
      <c r="K157" s="41">
        <f>SUM(K158:K160)</f>
        <v>114000</v>
      </c>
      <c r="L157" s="41">
        <f>SUM(L158:L160)</f>
        <v>115800</v>
      </c>
      <c r="M157" s="41">
        <f>SUM(M158:M160)</f>
        <v>179900</v>
      </c>
      <c r="N157" s="41">
        <f>SUM(N158:N160)</f>
        <v>228200</v>
      </c>
      <c r="O157" s="43">
        <f t="shared" si="43"/>
        <v>6224700</v>
      </c>
    </row>
    <row r="158" spans="1:15" ht="21.75" customHeight="1">
      <c r="A158" s="44" t="s">
        <v>39</v>
      </c>
      <c r="B158" s="45">
        <v>460800</v>
      </c>
      <c r="C158" s="45">
        <v>1512600</v>
      </c>
      <c r="D158" s="45">
        <v>1682300</v>
      </c>
      <c r="E158" s="45">
        <v>930100</v>
      </c>
      <c r="F158" s="45">
        <v>184100</v>
      </c>
      <c r="G158" s="45">
        <v>271300</v>
      </c>
      <c r="H158" s="46">
        <v>8700</v>
      </c>
      <c r="I158" s="44" t="s">
        <v>39</v>
      </c>
      <c r="J158" s="45">
        <v>87200</v>
      </c>
      <c r="K158" s="45">
        <v>96900</v>
      </c>
      <c r="L158" s="45">
        <v>96900</v>
      </c>
      <c r="M158" s="45">
        <v>145400</v>
      </c>
      <c r="N158" s="78">
        <v>193800</v>
      </c>
      <c r="O158" s="47">
        <f t="shared" si="43"/>
        <v>5670100</v>
      </c>
    </row>
    <row r="159" spans="1:15" ht="21.75" customHeight="1">
      <c r="A159" s="44" t="s">
        <v>40</v>
      </c>
      <c r="B159" s="45">
        <v>80900</v>
      </c>
      <c r="C159" s="45">
        <v>88300</v>
      </c>
      <c r="D159" s="45">
        <v>46000</v>
      </c>
      <c r="E159" s="45">
        <v>117700</v>
      </c>
      <c r="F159" s="45">
        <v>42300</v>
      </c>
      <c r="G159" s="45">
        <v>33100</v>
      </c>
      <c r="H159" s="46">
        <v>9200</v>
      </c>
      <c r="I159" s="44" t="s">
        <v>40</v>
      </c>
      <c r="J159" s="45">
        <v>11100</v>
      </c>
      <c r="K159" s="45">
        <v>16900</v>
      </c>
      <c r="L159" s="45">
        <v>18400</v>
      </c>
      <c r="M159" s="45">
        <v>33100</v>
      </c>
      <c r="N159" s="78">
        <v>33100</v>
      </c>
      <c r="O159" s="47">
        <f t="shared" si="43"/>
        <v>530100</v>
      </c>
    </row>
    <row r="160" spans="1:15" ht="21.75" customHeight="1">
      <c r="A160" s="44" t="s">
        <v>41</v>
      </c>
      <c r="B160" s="45">
        <v>400</v>
      </c>
      <c r="C160" s="45">
        <v>4400</v>
      </c>
      <c r="D160" s="45">
        <v>9000</v>
      </c>
      <c r="E160" s="45">
        <v>4100</v>
      </c>
      <c r="F160" s="45">
        <v>900</v>
      </c>
      <c r="G160" s="45">
        <v>1400</v>
      </c>
      <c r="H160" s="46">
        <v>500</v>
      </c>
      <c r="I160" s="44" t="s">
        <v>41</v>
      </c>
      <c r="J160" s="45">
        <v>400</v>
      </c>
      <c r="K160" s="45">
        <v>200</v>
      </c>
      <c r="L160" s="45">
        <v>500</v>
      </c>
      <c r="M160" s="45">
        <v>1400</v>
      </c>
      <c r="N160" s="78">
        <v>1300</v>
      </c>
      <c r="O160" s="47">
        <f t="shared" si="43"/>
        <v>24500</v>
      </c>
    </row>
    <row r="161" spans="1:15" ht="21.75" customHeight="1">
      <c r="A161" s="40" t="s">
        <v>42</v>
      </c>
      <c r="B161" s="89">
        <v>41900</v>
      </c>
      <c r="C161" s="89">
        <v>82600</v>
      </c>
      <c r="D161" s="89">
        <v>124500</v>
      </c>
      <c r="E161" s="41">
        <v>48700</v>
      </c>
      <c r="F161" s="41">
        <v>50900</v>
      </c>
      <c r="G161" s="41">
        <v>54300</v>
      </c>
      <c r="H161" s="42">
        <v>62800</v>
      </c>
      <c r="I161" s="40" t="s">
        <v>42</v>
      </c>
      <c r="J161" s="41">
        <v>28900</v>
      </c>
      <c r="K161" s="41">
        <v>37400</v>
      </c>
      <c r="L161" s="41">
        <v>104800</v>
      </c>
      <c r="M161" s="41">
        <v>54400</v>
      </c>
      <c r="N161" s="41">
        <v>54400</v>
      </c>
      <c r="O161" s="43">
        <f t="shared" si="43"/>
        <v>745600</v>
      </c>
    </row>
    <row r="162" spans="1:15" ht="21.75" customHeight="1" thickBot="1">
      <c r="A162" s="40" t="s">
        <v>43</v>
      </c>
      <c r="B162" s="89">
        <v>28900</v>
      </c>
      <c r="C162" s="89">
        <v>56900</v>
      </c>
      <c r="D162" s="89">
        <v>85800</v>
      </c>
      <c r="E162" s="41">
        <v>33500</v>
      </c>
      <c r="F162" s="41">
        <v>35100</v>
      </c>
      <c r="G162" s="41">
        <v>37500</v>
      </c>
      <c r="H162" s="73">
        <v>43300</v>
      </c>
      <c r="I162" s="40" t="s">
        <v>43</v>
      </c>
      <c r="J162" s="41">
        <v>19900</v>
      </c>
      <c r="K162" s="41">
        <v>25700</v>
      </c>
      <c r="L162" s="41">
        <v>72300</v>
      </c>
      <c r="M162" s="41">
        <v>37500</v>
      </c>
      <c r="N162" s="41">
        <v>37500</v>
      </c>
      <c r="O162" s="43">
        <f t="shared" si="43"/>
        <v>513900</v>
      </c>
    </row>
    <row r="163" spans="1:15" ht="21.75" customHeight="1" thickBot="1">
      <c r="A163" s="51" t="s">
        <v>18</v>
      </c>
      <c r="B163" s="52">
        <f aca="true" t="shared" si="46" ref="B163:H163">SUM(B144:B156)</f>
        <v>1615991900</v>
      </c>
      <c r="C163" s="52">
        <f t="shared" si="46"/>
        <v>1841258800</v>
      </c>
      <c r="D163" s="52">
        <f t="shared" si="46"/>
        <v>2123173600</v>
      </c>
      <c r="E163" s="52">
        <f t="shared" si="46"/>
        <v>1855760100</v>
      </c>
      <c r="F163" s="52">
        <f t="shared" si="46"/>
        <v>1455249300</v>
      </c>
      <c r="G163" s="52">
        <f t="shared" si="46"/>
        <v>1439780600</v>
      </c>
      <c r="H163" s="53">
        <f t="shared" si="46"/>
        <v>1549340500</v>
      </c>
      <c r="I163" s="54" t="s">
        <v>18</v>
      </c>
      <c r="J163" s="52">
        <f>SUM(J144:J156)</f>
        <v>1573249500</v>
      </c>
      <c r="K163" s="52">
        <f>SUM(K144:K156)</f>
        <v>1601398100</v>
      </c>
      <c r="L163" s="52">
        <f>SUM(L144:L156)</f>
        <v>1643657900</v>
      </c>
      <c r="M163" s="52">
        <f>SUM(M144:M156)</f>
        <v>1631025800</v>
      </c>
      <c r="N163" s="52">
        <f>SUM(N144:N156)</f>
        <v>1824412100</v>
      </c>
      <c r="O163" s="55">
        <f>B163+C163+D163+E163+F163+G163+H163+J163+K163+L163+M163+N163</f>
        <v>20154298200</v>
      </c>
    </row>
  </sheetData>
  <sheetProtection/>
  <mergeCells count="12">
    <mergeCell ref="A88:A89"/>
    <mergeCell ref="I88:I89"/>
    <mergeCell ref="A118:A119"/>
    <mergeCell ref="I118:I119"/>
    <mergeCell ref="A142:A143"/>
    <mergeCell ref="I142:I143"/>
    <mergeCell ref="A5:A6"/>
    <mergeCell ref="I5:I6"/>
    <mergeCell ref="A36:A37"/>
    <mergeCell ref="I36:I37"/>
    <mergeCell ref="A63:A64"/>
    <mergeCell ref="I63:I64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geOrder="overThenDown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iLLUSiON</cp:lastModifiedBy>
  <dcterms:created xsi:type="dcterms:W3CDTF">2011-02-14T09:23:47Z</dcterms:created>
  <dcterms:modified xsi:type="dcterms:W3CDTF">2011-02-14T09:26:32Z</dcterms:modified>
  <cp:category/>
  <cp:version/>
  <cp:contentType/>
  <cp:contentStatus/>
</cp:coreProperties>
</file>