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ใบปะหน้า" sheetId="1" r:id="rId1"/>
    <sheet name="ภาคที่6" sheetId="2" r:id="rId2"/>
  </sheets>
  <externalReferences>
    <externalReference r:id="rId5"/>
  </externalReferences>
  <definedNames>
    <definedName name="_xlnm.Print_Area" localSheetId="0">'ใบปะหน้า'!$A$1:$F$16,'ใบปะหน้า'!#REF!,'ใบปะหน้า'!#REF!,'ใบปะหน้า'!#REF!,'ใบปะหน้า'!#REF!,'ใบปะหน้า'!#REF!,'ใบปะหน้า'!$A$19:$F$32,'ใบปะหน้า'!#REF!,'ใบปะหน้า'!#REF!,'ใบปะหน้า'!#REF!,'ใบปะหน้า'!#REF!</definedName>
    <definedName name="_xlnm.Print_Area" localSheetId="1">'ภาคที่6'!$A$1:$H$180</definedName>
  </definedNames>
  <calcPr fullCalcOnLoad="1"/>
</workbook>
</file>

<file path=xl/sharedStrings.xml><?xml version="1.0" encoding="utf-8"?>
<sst xmlns="http://schemas.openxmlformats.org/spreadsheetml/2006/main" count="523" uniqueCount="136">
  <si>
    <t>เป้าหมายรายได้ภาษีสรรพสามิต  ประจำปีงบประมาณ 2554</t>
  </si>
  <si>
    <t>ทั่วราชอาณาจักร</t>
  </si>
  <si>
    <t>สำนักงานสรรพสามิต</t>
  </si>
  <si>
    <t>รวมรายได้ (บาท)</t>
  </si>
  <si>
    <t>ภาคที่ 1</t>
  </si>
  <si>
    <t>ภาคที่ 2</t>
  </si>
  <si>
    <t>ภาคที่ 3</t>
  </si>
  <si>
    <t>ภาคที่ 4</t>
  </si>
  <si>
    <t>ภาคที่ 5</t>
  </si>
  <si>
    <t>ภาคที่ 6</t>
  </si>
  <si>
    <t>ภาคที่ 7</t>
  </si>
  <si>
    <t>ภาคที่ 8</t>
  </si>
  <si>
    <t>ภาคที่ 9</t>
  </si>
  <si>
    <t>ภาคที่ 10</t>
  </si>
  <si>
    <t xml:space="preserve"> </t>
  </si>
  <si>
    <t>รวมทั่วราชอาณาจักร</t>
  </si>
  <si>
    <t>สำนักงานสรรพสามิตพื้นที่</t>
  </si>
  <si>
    <t>รวม</t>
  </si>
  <si>
    <t>สำนักงานสรรพสามิตภาคที่ 6</t>
  </si>
  <si>
    <t>พิษณุโลก</t>
  </si>
  <si>
    <t>กำแพงเพชร</t>
  </si>
  <si>
    <t>ตาก</t>
  </si>
  <si>
    <t>นครสวรรค์</t>
  </si>
  <si>
    <t>พิจิตร</t>
  </si>
  <si>
    <t>เพชรบูรณ์</t>
  </si>
  <si>
    <t>สุโขทัย</t>
  </si>
  <si>
    <t>อุทัยธานี</t>
  </si>
  <si>
    <t xml:space="preserve"> - 122 -</t>
  </si>
  <si>
    <t xml:space="preserve"> - 123 -</t>
  </si>
  <si>
    <t>เป้าหมายรายได้ภาษีสรรพสามิต ประจำปีงบประมาณ 2554</t>
  </si>
  <si>
    <t>หน่วย : บาท</t>
  </si>
  <si>
    <t>เดือน                                                                            รายได้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</si>
  <si>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</si>
  <si>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</si>
  <si>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</si>
  <si>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</si>
  <si>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</si>
  <si>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</si>
  <si>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</si>
  <si>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เดือน                                                                         รายได้</t>
  </si>
  <si>
    <t>พฤษภาคม</t>
  </si>
  <si>
    <t>มิถุนายน</t>
  </si>
  <si>
    <t>กรกฎาคม</t>
  </si>
  <si>
    <t>สิงหาคม</t>
  </si>
  <si>
    <t>กันยายน</t>
  </si>
  <si>
    <t xml:space="preserve">   1. สุรา</t>
  </si>
  <si>
    <t xml:space="preserve">   2. เบียร์</t>
  </si>
  <si>
    <t xml:space="preserve">   3. ยาสูบ</t>
  </si>
  <si>
    <t xml:space="preserve">   4. เครื่องดื่ม</t>
  </si>
  <si>
    <t xml:space="preserve">   5. น้ำมันและผลิตภัณฑ์น้ำมัน</t>
  </si>
  <si>
    <t xml:space="preserve">   6. ผลิตภัณฑ์เครื่องหอมและเครื่องสำอาง</t>
  </si>
  <si>
    <t xml:space="preserve">   7. สนามกอล์ฟ</t>
  </si>
  <si>
    <t xml:space="preserve">   8. ไนท์คลับ</t>
  </si>
  <si>
    <t xml:space="preserve">   9. อาบอบนวด</t>
  </si>
  <si>
    <t xml:space="preserve">  10. รายได้เบ็ดเตล็ด</t>
  </si>
  <si>
    <t xml:space="preserve">       ก. ใบอนุญาต</t>
  </si>
  <si>
    <t xml:space="preserve">            - สุรา</t>
  </si>
  <si>
    <t xml:space="preserve">            - ยาสูบ</t>
  </si>
  <si>
    <t xml:space="preserve">            - ไพ่</t>
  </si>
  <si>
    <t xml:space="preserve">        ข. ค่าปรับเปรียบเทียบคดี</t>
  </si>
  <si>
    <t xml:space="preserve">        ค. เบ็ดเตล็ดอื่น</t>
  </si>
  <si>
    <t xml:space="preserve"> - 124 -</t>
  </si>
  <si>
    <t xml:space="preserve"> - 125 -</t>
  </si>
  <si>
    <t>สำนักงานสรรพสามิตพี้นที่พิษณุโลก</t>
  </si>
  <si>
    <t>เดือน                                                                   รายได้</t>
  </si>
  <si>
    <t>เดือน                                                                     รายได้</t>
  </si>
  <si>
    <t xml:space="preserve">    1. สุรา</t>
  </si>
  <si>
    <t xml:space="preserve">    2. เครื่องดื่ม</t>
  </si>
  <si>
    <t xml:space="preserve">    3. ผลิตภัณฑ์เครื่องหอมและเครื่องสำอาง</t>
  </si>
  <si>
    <t xml:space="preserve">    4. สนามกอล์ฟ</t>
  </si>
  <si>
    <t xml:space="preserve">    5. ไนท์คลับ</t>
  </si>
  <si>
    <t xml:space="preserve">    6. อาบอบนวด</t>
  </si>
  <si>
    <t xml:space="preserve">    7. รายได้เบ็ดเตล็ด</t>
  </si>
  <si>
    <t xml:space="preserve">        ก. ใบอนุญาต</t>
  </si>
  <si>
    <t xml:space="preserve">              - สุรา</t>
  </si>
  <si>
    <t xml:space="preserve">              - ยาสูบ</t>
  </si>
  <si>
    <t xml:space="preserve">              - ไพ่</t>
  </si>
  <si>
    <t xml:space="preserve"> - 126 -</t>
  </si>
  <si>
    <t xml:space="preserve"> - 127 -</t>
  </si>
  <si>
    <t>สำนักงานสรรพสามิตพื้นที่กำแพงเพชร</t>
  </si>
  <si>
    <t>เดือน                                                                 รายได้</t>
  </si>
  <si>
    <t xml:space="preserve">    2. เบียร์</t>
  </si>
  <si>
    <t xml:space="preserve">    3. เครื่องดื่ม</t>
  </si>
  <si>
    <t xml:space="preserve"> - 128 -</t>
  </si>
  <si>
    <t xml:space="preserve"> - 129 -</t>
  </si>
  <si>
    <t>สำนักงานสรรพสามิตพื้นที่ตาก</t>
  </si>
  <si>
    <t xml:space="preserve">    2. ยาสูบ</t>
  </si>
  <si>
    <t xml:space="preserve"> - 130 -</t>
  </si>
  <si>
    <t xml:space="preserve"> - 131 -</t>
  </si>
  <si>
    <t>สำนักงานสรรพสามิตพื้นที่นครสวรรค์</t>
  </si>
  <si>
    <t>เดือน                                                                    รายได้</t>
  </si>
  <si>
    <t xml:space="preserve">   2. ยาสูบ</t>
  </si>
  <si>
    <t xml:space="preserve">   3. เครื่องดื่ม</t>
  </si>
  <si>
    <t xml:space="preserve">   4. น้ำมันและผลิตภัณฑ์น้ำมัน</t>
  </si>
  <si>
    <t xml:space="preserve">   5. ผลิตภัณฑ์เครื่องหอมและเครื่องสำอาง</t>
  </si>
  <si>
    <t xml:space="preserve">   6. สนามกอล์ฟ</t>
  </si>
  <si>
    <t xml:space="preserve">   7. ไนท์คลับ</t>
  </si>
  <si>
    <t xml:space="preserve">   8. อาบอบนวด</t>
  </si>
  <si>
    <t xml:space="preserve">   9. รายได้เบ็ดเตล็ด</t>
  </si>
  <si>
    <t xml:space="preserve"> - 132 -</t>
  </si>
  <si>
    <t xml:space="preserve"> - 133 -</t>
  </si>
  <si>
    <t>สำนักงานสรรพสามิตพื้นที่พิจิตร</t>
  </si>
  <si>
    <t>เดือน                                                                        รายได้</t>
  </si>
  <si>
    <t xml:space="preserve">    3. เครื่องดื่ม </t>
  </si>
  <si>
    <t xml:space="preserve">    6. รายได้เบ็ดเตล็ด</t>
  </si>
  <si>
    <t xml:space="preserve"> - 134 -</t>
  </si>
  <si>
    <t xml:space="preserve"> - 135 -</t>
  </si>
  <si>
    <t>สำนักงานสรรพสามิตพื้นที่เพชรบูรณ์</t>
  </si>
  <si>
    <t>เดือน                                                                          รายได้</t>
  </si>
  <si>
    <t>เดือน                                                                รายได้</t>
  </si>
  <si>
    <t xml:space="preserve">    4. ผลิตภัณฑ์เครื่องหอมและเครื่องสำอาง</t>
  </si>
  <si>
    <t xml:space="preserve">    5. สนามกอล์ฟ</t>
  </si>
  <si>
    <t xml:space="preserve">    6. ไนท์คลับ</t>
  </si>
  <si>
    <t xml:space="preserve">    7. อาบอบนวด</t>
  </si>
  <si>
    <t xml:space="preserve">    8. รายได้เบ็ดเตล็ด</t>
  </si>
  <si>
    <t xml:space="preserve"> - 136 -</t>
  </si>
  <si>
    <t xml:space="preserve"> - 137 -</t>
  </si>
  <si>
    <t>สำนักงานสรรพสามิตพื้นที่สุโขทัย</t>
  </si>
  <si>
    <t>เดือน                                                                  รายได้</t>
  </si>
  <si>
    <t xml:space="preserve">    2. ยาสูบ </t>
  </si>
  <si>
    <t xml:space="preserve">    4. อาบอบนวด</t>
  </si>
  <si>
    <t xml:space="preserve">    5. รายได้เบ็ดเตล็ด</t>
  </si>
  <si>
    <t>- 138 -</t>
  </si>
  <si>
    <t>- 139 -</t>
  </si>
  <si>
    <t>สำนักงานสรรพสามิตพื้นที่อุทัยธานี</t>
  </si>
  <si>
    <t xml:space="preserve">     หน่วย : บาท</t>
  </si>
  <si>
    <t xml:space="preserve"> มีนาคม</t>
  </si>
  <si>
    <t>เดือน                                                                             รายได้</t>
  </si>
  <si>
    <t xml:space="preserve"> มิถุนายน</t>
  </si>
  <si>
    <t xml:space="preserve">  1. สุรา</t>
  </si>
  <si>
    <t xml:space="preserve">  2. เครื่องดื่ม</t>
  </si>
  <si>
    <t xml:space="preserve">  3. สนามกอล์ฟ</t>
  </si>
  <si>
    <t xml:space="preserve">  4. รายได้เบ็ดเตล็ด</t>
  </si>
  <si>
    <t xml:space="preserve">             - สุรา</t>
  </si>
  <si>
    <t xml:space="preserve">             - ยาสูบ</t>
  </si>
  <si>
    <t xml:space="preserve">             - ไพ่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</si>
</sst>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;[Red]0"/>
  </numFmts>
  <fonts count="46">
    <font>
      <sz val="14"/>
      <name val="AngsanaUPC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0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i/>
      <sz val="15"/>
      <name val="TH SarabunPSK"/>
      <family val="2"/>
    </font>
    <font>
      <i/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187" fontId="18" fillId="0" borderId="0" xfId="42" applyNumberFormat="1" applyFont="1" applyBorder="1" applyAlignment="1">
      <alignment horizontal="center"/>
    </xf>
    <xf numFmtId="0" fontId="19" fillId="0" borderId="0" xfId="0" applyFont="1" applyAlignment="1">
      <alignment/>
    </xf>
    <xf numFmtId="187" fontId="20" fillId="0" borderId="0" xfId="42" applyNumberFormat="1" applyFont="1" applyBorder="1" applyAlignment="1">
      <alignment/>
    </xf>
    <xf numFmtId="0" fontId="20" fillId="0" borderId="0" xfId="0" applyFont="1" applyAlignment="1">
      <alignment/>
    </xf>
    <xf numFmtId="187" fontId="18" fillId="0" borderId="0" xfId="42" applyNumberFormat="1" applyFont="1" applyFill="1" applyBorder="1" applyAlignment="1" applyProtection="1">
      <alignment horizontal="center"/>
      <protection locked="0"/>
    </xf>
    <xf numFmtId="187" fontId="21" fillId="0" borderId="10" xfId="42" applyNumberFormat="1" applyFont="1" applyFill="1" applyBorder="1" applyAlignment="1" applyProtection="1">
      <alignment horizontal="center"/>
      <protection locked="0"/>
    </xf>
    <xf numFmtId="187" fontId="22" fillId="0" borderId="11" xfId="42" applyNumberFormat="1" applyFont="1" applyFill="1" applyBorder="1" applyAlignment="1">
      <alignment/>
    </xf>
    <xf numFmtId="187" fontId="23" fillId="0" borderId="11" xfId="42" applyNumberFormat="1" applyFont="1" applyFill="1" applyBorder="1" applyAlignment="1" applyProtection="1">
      <alignment/>
      <protection locked="0"/>
    </xf>
    <xf numFmtId="187" fontId="21" fillId="0" borderId="12" xfId="42" applyNumberFormat="1" applyFont="1" applyFill="1" applyBorder="1" applyAlignment="1" applyProtection="1">
      <alignment horizontal="center"/>
      <protection locked="0"/>
    </xf>
    <xf numFmtId="187" fontId="24" fillId="0" borderId="0" xfId="42" applyNumberFormat="1" applyFont="1" applyBorder="1" applyAlignment="1" applyProtection="1">
      <alignment horizontal="left"/>
      <protection locked="0"/>
    </xf>
    <xf numFmtId="187" fontId="19" fillId="0" borderId="0" xfId="42" applyNumberFormat="1" applyFont="1" applyBorder="1" applyAlignment="1">
      <alignment/>
    </xf>
    <xf numFmtId="187" fontId="23" fillId="0" borderId="0" xfId="42" applyNumberFormat="1" applyFont="1" applyBorder="1" applyAlignment="1" applyProtection="1">
      <alignment/>
      <protection locked="0"/>
    </xf>
    <xf numFmtId="187" fontId="21" fillId="0" borderId="0" xfId="42" applyNumberFormat="1" applyFont="1" applyBorder="1" applyAlignment="1" applyProtection="1">
      <alignment/>
      <protection locked="0"/>
    </xf>
    <xf numFmtId="187" fontId="23" fillId="0" borderId="0" xfId="42" applyNumberFormat="1" applyFont="1" applyBorder="1" applyAlignment="1">
      <alignment/>
    </xf>
    <xf numFmtId="187" fontId="19" fillId="0" borderId="0" xfId="0" applyNumberFormat="1" applyFont="1" applyAlignment="1">
      <alignment/>
    </xf>
    <xf numFmtId="187" fontId="21" fillId="0" borderId="10" xfId="42" applyNumberFormat="1" applyFont="1" applyFill="1" applyBorder="1" applyAlignment="1" applyProtection="1">
      <alignment horizontal="center"/>
      <protection/>
    </xf>
    <xf numFmtId="187" fontId="25" fillId="0" borderId="11" xfId="42" applyNumberFormat="1" applyFont="1" applyFill="1" applyBorder="1" applyAlignment="1">
      <alignment/>
    </xf>
    <xf numFmtId="187" fontId="26" fillId="0" borderId="12" xfId="42" applyNumberFormat="1" applyFont="1" applyFill="1" applyBorder="1" applyAlignment="1" applyProtection="1">
      <alignment/>
      <protection/>
    </xf>
    <xf numFmtId="187" fontId="21" fillId="0" borderId="0" xfId="42" applyNumberFormat="1" applyFont="1" applyAlignment="1" applyProtection="1">
      <alignment horizontal="centerContinuous"/>
      <protection locked="0"/>
    </xf>
    <xf numFmtId="187" fontId="19" fillId="0" borderId="0" xfId="42" applyNumberFormat="1" applyFont="1" applyAlignment="1">
      <alignment horizontal="centerContinuous"/>
    </xf>
    <xf numFmtId="187" fontId="23" fillId="0" borderId="0" xfId="42" applyNumberFormat="1" applyFont="1" applyAlignment="1" applyProtection="1">
      <alignment horizontal="centerContinuous"/>
      <protection locked="0"/>
    </xf>
    <xf numFmtId="187" fontId="21" fillId="0" borderId="0" xfId="42" applyNumberFormat="1" applyFont="1" applyBorder="1" applyAlignment="1" applyProtection="1">
      <alignment horizontal="center"/>
      <protection locked="0"/>
    </xf>
    <xf numFmtId="187" fontId="23" fillId="0" borderId="0" xfId="42" applyNumberFormat="1" applyFont="1" applyFill="1" applyAlignment="1">
      <alignment horizontal="centerContinuous"/>
    </xf>
    <xf numFmtId="187" fontId="22" fillId="0" borderId="0" xfId="42" applyNumberFormat="1" applyFont="1" applyFill="1" applyAlignment="1">
      <alignment horizontal="centerContinuous"/>
    </xf>
    <xf numFmtId="0" fontId="22" fillId="0" borderId="11" xfId="0" applyFont="1" applyFill="1" applyBorder="1" applyAlignment="1">
      <alignment/>
    </xf>
    <xf numFmtId="187" fontId="24" fillId="0" borderId="11" xfId="42" applyNumberFormat="1" applyFont="1" applyFill="1" applyBorder="1" applyAlignment="1" applyProtection="1">
      <alignment/>
      <protection locked="0"/>
    </xf>
    <xf numFmtId="187" fontId="21" fillId="0" borderId="0" xfId="42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187" fontId="24" fillId="0" borderId="0" xfId="42" applyNumberFormat="1" applyFont="1" applyFill="1" applyBorder="1" applyAlignment="1" applyProtection="1">
      <alignment/>
      <protection locked="0"/>
    </xf>
    <xf numFmtId="187" fontId="26" fillId="0" borderId="0" xfId="42" applyNumberFormat="1" applyFont="1" applyFill="1" applyBorder="1" applyAlignment="1" applyProtection="1">
      <alignment horizontal="center"/>
      <protection locked="0"/>
    </xf>
    <xf numFmtId="187" fontId="21" fillId="0" borderId="0" xfId="42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left"/>
      <protection/>
    </xf>
    <xf numFmtId="3" fontId="24" fillId="0" borderId="0" xfId="0" applyNumberFormat="1" applyFont="1" applyBorder="1" applyAlignment="1" applyProtection="1">
      <alignment/>
      <protection/>
    </xf>
    <xf numFmtId="187" fontId="26" fillId="0" borderId="12" xfId="42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centerContinuous"/>
      <protection/>
    </xf>
    <xf numFmtId="187" fontId="23" fillId="0" borderId="0" xfId="42" applyNumberFormat="1" applyFont="1" applyFill="1" applyAlignment="1">
      <alignment/>
    </xf>
    <xf numFmtId="0" fontId="23" fillId="0" borderId="0" xfId="0" applyFont="1" applyFill="1" applyAlignment="1">
      <alignment/>
    </xf>
    <xf numFmtId="187" fontId="24" fillId="0" borderId="0" xfId="42" applyNumberFormat="1" applyFont="1" applyFill="1" applyAlignment="1" applyProtection="1">
      <alignment horizontal="centerContinuous"/>
      <protection locked="0"/>
    </xf>
    <xf numFmtId="187" fontId="24" fillId="0" borderId="0" xfId="42" applyNumberFormat="1" applyFont="1" applyFill="1" applyAlignment="1">
      <alignment horizontal="centerContinuous"/>
    </xf>
    <xf numFmtId="187" fontId="23" fillId="0" borderId="0" xfId="42" applyNumberFormat="1" applyFont="1" applyFill="1" applyBorder="1" applyAlignment="1" applyProtection="1">
      <alignment horizontal="centerContinuous"/>
      <protection/>
    </xf>
    <xf numFmtId="187" fontId="24" fillId="0" borderId="0" xfId="42" applyNumberFormat="1" applyFont="1" applyFill="1" applyBorder="1" applyAlignment="1" applyProtection="1">
      <alignment horizontal="centerContinuous"/>
      <protection/>
    </xf>
    <xf numFmtId="3" fontId="24" fillId="0" borderId="0" xfId="0" applyNumberFormat="1" applyFont="1" applyFill="1" applyBorder="1" applyAlignment="1" applyProtection="1">
      <alignment horizontal="centerContinuous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center"/>
      <protection/>
    </xf>
    <xf numFmtId="0" fontId="24" fillId="0" borderId="13" xfId="0" applyFont="1" applyFill="1" applyBorder="1" applyAlignment="1">
      <alignment horizontal="left" vertical="center" wrapText="1" indent="1" readingOrder="2"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24" fillId="0" borderId="15" xfId="0" applyNumberFormat="1" applyFont="1" applyFill="1" applyBorder="1" applyAlignment="1" applyProtection="1">
      <alignment horizontal="center"/>
      <protection/>
    </xf>
    <xf numFmtId="3" fontId="24" fillId="0" borderId="16" xfId="0" applyNumberFormat="1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>
      <alignment horizontal="left" vertical="center" wrapText="1" indent="1" readingOrder="2"/>
    </xf>
    <xf numFmtId="3" fontId="24" fillId="0" borderId="18" xfId="0" applyNumberFormat="1" applyFont="1" applyFill="1" applyBorder="1" applyAlignment="1" applyProtection="1">
      <alignment horizontal="left"/>
      <protection/>
    </xf>
    <xf numFmtId="3" fontId="24" fillId="0" borderId="18" xfId="0" applyNumberFormat="1" applyFont="1" applyFill="1" applyBorder="1" applyAlignment="1" applyProtection="1">
      <alignment/>
      <protection/>
    </xf>
    <xf numFmtId="3" fontId="24" fillId="0" borderId="19" xfId="0" applyNumberFormat="1" applyFont="1" applyFill="1" applyBorder="1" applyAlignment="1" applyProtection="1">
      <alignment/>
      <protection/>
    </xf>
    <xf numFmtId="3" fontId="24" fillId="0" borderId="20" xfId="0" applyNumberFormat="1" applyFont="1" applyFill="1" applyBorder="1" applyAlignment="1" applyProtection="1">
      <alignment/>
      <protection/>
    </xf>
    <xf numFmtId="187" fontId="24" fillId="0" borderId="21" xfId="42" applyNumberFormat="1" applyFont="1" applyFill="1" applyBorder="1" applyAlignment="1" applyProtection="1" quotePrefix="1">
      <alignment horizontal="left"/>
      <protection/>
    </xf>
    <xf numFmtId="187" fontId="23" fillId="0" borderId="22" xfId="42" applyNumberFormat="1" applyFont="1" applyFill="1" applyBorder="1" applyAlignment="1" applyProtection="1">
      <alignment/>
      <protection/>
    </xf>
    <xf numFmtId="187" fontId="23" fillId="0" borderId="23" xfId="42" applyNumberFormat="1" applyFont="1" applyFill="1" applyBorder="1" applyAlignment="1" applyProtection="1">
      <alignment/>
      <protection/>
    </xf>
    <xf numFmtId="187" fontId="24" fillId="0" borderId="21" xfId="42" applyNumberFormat="1" applyFont="1" applyFill="1" applyBorder="1" applyAlignment="1" applyProtection="1">
      <alignment/>
      <protection/>
    </xf>
    <xf numFmtId="187" fontId="23" fillId="0" borderId="0" xfId="0" applyNumberFormat="1" applyFont="1" applyFill="1" applyAlignment="1">
      <alignment/>
    </xf>
    <xf numFmtId="187" fontId="24" fillId="0" borderId="21" xfId="42" applyNumberFormat="1" applyFont="1" applyFill="1" applyBorder="1" applyAlignment="1" applyProtection="1">
      <alignment horizontal="left"/>
      <protection/>
    </xf>
    <xf numFmtId="187" fontId="27" fillId="0" borderId="24" xfId="42" applyNumberFormat="1" applyFont="1" applyFill="1" applyBorder="1" applyAlignment="1" applyProtection="1" quotePrefix="1">
      <alignment horizontal="left"/>
      <protection/>
    </xf>
    <xf numFmtId="187" fontId="28" fillId="0" borderId="25" xfId="42" applyNumberFormat="1" applyFont="1" applyFill="1" applyBorder="1" applyAlignment="1" applyProtection="1">
      <alignment/>
      <protection/>
    </xf>
    <xf numFmtId="187" fontId="28" fillId="0" borderId="26" xfId="42" applyNumberFormat="1" applyFont="1" applyFill="1" applyBorder="1" applyAlignment="1" applyProtection="1">
      <alignment/>
      <protection/>
    </xf>
    <xf numFmtId="187" fontId="27" fillId="0" borderId="24" xfId="42" applyNumberFormat="1" applyFont="1" applyFill="1" applyBorder="1" applyAlignment="1" applyProtection="1">
      <alignment/>
      <protection/>
    </xf>
    <xf numFmtId="187" fontId="24" fillId="0" borderId="24" xfId="42" applyNumberFormat="1" applyFont="1" applyFill="1" applyBorder="1" applyAlignment="1" applyProtection="1" quotePrefix="1">
      <alignment horizontal="left"/>
      <protection/>
    </xf>
    <xf numFmtId="187" fontId="23" fillId="0" borderId="25" xfId="42" applyNumberFormat="1" applyFont="1" applyFill="1" applyBorder="1" applyAlignment="1" applyProtection="1">
      <alignment/>
      <protection/>
    </xf>
    <xf numFmtId="187" fontId="23" fillId="0" borderId="26" xfId="42" applyNumberFormat="1" applyFont="1" applyFill="1" applyBorder="1" applyAlignment="1" applyProtection="1">
      <alignment/>
      <protection/>
    </xf>
    <xf numFmtId="187" fontId="24" fillId="0" borderId="24" xfId="42" applyNumberFormat="1" applyFont="1" applyFill="1" applyBorder="1" applyAlignment="1" applyProtection="1">
      <alignment/>
      <protection/>
    </xf>
    <xf numFmtId="187" fontId="24" fillId="0" borderId="24" xfId="42" applyNumberFormat="1" applyFont="1" applyFill="1" applyBorder="1" applyAlignment="1" applyProtection="1">
      <alignment horizontal="left"/>
      <protection/>
    </xf>
    <xf numFmtId="187" fontId="27" fillId="0" borderId="24" xfId="42" applyNumberFormat="1" applyFont="1" applyFill="1" applyBorder="1" applyAlignment="1" applyProtection="1" quotePrefix="1">
      <alignment horizontal="left"/>
      <protection locked="0"/>
    </xf>
    <xf numFmtId="187" fontId="28" fillId="0" borderId="25" xfId="42" applyNumberFormat="1" applyFont="1" applyFill="1" applyBorder="1" applyAlignment="1">
      <alignment/>
    </xf>
    <xf numFmtId="187" fontId="28" fillId="0" borderId="26" xfId="42" applyNumberFormat="1" applyFont="1" applyFill="1" applyBorder="1" applyAlignment="1">
      <alignment/>
    </xf>
    <xf numFmtId="187" fontId="24" fillId="0" borderId="27" xfId="42" applyNumberFormat="1" applyFont="1" applyFill="1" applyBorder="1" applyAlignment="1" applyProtection="1">
      <alignment horizontal="center"/>
      <protection/>
    </xf>
    <xf numFmtId="187" fontId="24" fillId="0" borderId="28" xfId="42" applyNumberFormat="1" applyFont="1" applyFill="1" applyBorder="1" applyAlignment="1" applyProtection="1">
      <alignment/>
      <protection/>
    </xf>
    <xf numFmtId="187" fontId="24" fillId="0" borderId="29" xfId="42" applyNumberFormat="1" applyFont="1" applyFill="1" applyBorder="1" applyAlignment="1" applyProtection="1">
      <alignment/>
      <protection/>
    </xf>
    <xf numFmtId="187" fontId="24" fillId="0" borderId="27" xfId="42" applyNumberFormat="1" applyFont="1" applyFill="1" applyBorder="1" applyAlignment="1" applyProtection="1">
      <alignment/>
      <protection/>
    </xf>
    <xf numFmtId="3" fontId="23" fillId="0" borderId="25" xfId="0" applyNumberFormat="1" applyFont="1" applyFill="1" applyBorder="1" applyAlignment="1" applyProtection="1">
      <alignment horizontal="centerContinuous"/>
      <protection/>
    </xf>
    <xf numFmtId="3" fontId="24" fillId="0" borderId="30" xfId="0" applyNumberFormat="1" applyFont="1" applyFill="1" applyBorder="1" applyAlignment="1" applyProtection="1">
      <alignment horizontal="center"/>
      <protection/>
    </xf>
    <xf numFmtId="3" fontId="24" fillId="0" borderId="31" xfId="0" applyNumberFormat="1" applyFont="1" applyFill="1" applyBorder="1" applyAlignment="1" applyProtection="1">
      <alignment/>
      <protection/>
    </xf>
    <xf numFmtId="187" fontId="23" fillId="0" borderId="32" xfId="42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Alignment="1">
      <alignment/>
    </xf>
    <xf numFmtId="187" fontId="28" fillId="0" borderId="33" xfId="42" applyNumberFormat="1" applyFont="1" applyFill="1" applyBorder="1" applyAlignment="1" applyProtection="1">
      <alignment/>
      <protection/>
    </xf>
    <xf numFmtId="187" fontId="28" fillId="0" borderId="34" xfId="42" applyNumberFormat="1" applyFont="1" applyFill="1" applyBorder="1" applyAlignment="1" applyProtection="1">
      <alignment/>
      <protection/>
    </xf>
    <xf numFmtId="187" fontId="28" fillId="0" borderId="0" xfId="42" applyNumberFormat="1" applyFont="1" applyFill="1" applyBorder="1" applyAlignment="1" applyProtection="1">
      <alignment/>
      <protection/>
    </xf>
    <xf numFmtId="187" fontId="24" fillId="0" borderId="28" xfId="42" applyNumberFormat="1" applyFont="1" applyFill="1" applyBorder="1" applyAlignment="1" applyProtection="1">
      <alignment horizontal="centerContinuous"/>
      <protection/>
    </xf>
    <xf numFmtId="187" fontId="24" fillId="0" borderId="29" xfId="42" applyNumberFormat="1" applyFont="1" applyFill="1" applyBorder="1" applyAlignment="1" applyProtection="1">
      <alignment horizontal="centerContinuous"/>
      <protection/>
    </xf>
    <xf numFmtId="187" fontId="23" fillId="0" borderId="35" xfId="42" applyNumberFormat="1" applyFont="1" applyFill="1" applyBorder="1" applyAlignment="1" applyProtection="1">
      <alignment/>
      <protection/>
    </xf>
    <xf numFmtId="187" fontId="23" fillId="0" borderId="36" xfId="42" applyNumberFormat="1" applyFont="1" applyFill="1" applyBorder="1" applyAlignment="1" applyProtection="1">
      <alignment/>
      <protection/>
    </xf>
    <xf numFmtId="187" fontId="23" fillId="0" borderId="23" xfId="42" applyNumberFormat="1" applyFont="1" applyFill="1" applyBorder="1" applyAlignment="1" applyProtection="1">
      <alignment/>
      <protection/>
    </xf>
    <xf numFmtId="187" fontId="23" fillId="0" borderId="22" xfId="42" applyNumberFormat="1" applyFont="1" applyFill="1" applyBorder="1" applyAlignment="1" applyProtection="1">
      <alignment/>
      <protection/>
    </xf>
    <xf numFmtId="187" fontId="23" fillId="0" borderId="37" xfId="42" applyNumberFormat="1" applyFont="1" applyFill="1" applyBorder="1" applyAlignment="1" applyProtection="1">
      <alignment/>
      <protection/>
    </xf>
    <xf numFmtId="187" fontId="23" fillId="0" borderId="38" xfId="42" applyNumberFormat="1" applyFont="1" applyFill="1" applyBorder="1" applyAlignment="1" applyProtection="1">
      <alignment/>
      <protection/>
    </xf>
    <xf numFmtId="187" fontId="23" fillId="0" borderId="39" xfId="42" applyNumberFormat="1" applyFont="1" applyFill="1" applyBorder="1" applyAlignment="1" applyProtection="1">
      <alignment/>
      <protection/>
    </xf>
    <xf numFmtId="187" fontId="23" fillId="0" borderId="35" xfId="42" applyNumberFormat="1" applyFont="1" applyFill="1" applyBorder="1" applyAlignment="1" applyProtection="1">
      <alignment/>
      <protection/>
    </xf>
    <xf numFmtId="187" fontId="23" fillId="0" borderId="39" xfId="42" applyNumberFormat="1" applyFont="1" applyFill="1" applyBorder="1" applyAlignment="1" applyProtection="1">
      <alignment/>
      <protection/>
    </xf>
    <xf numFmtId="187" fontId="23" fillId="0" borderId="40" xfId="42" applyNumberFormat="1" applyFont="1" applyFill="1" applyBorder="1" applyAlignment="1" applyProtection="1">
      <alignment/>
      <protection/>
    </xf>
    <xf numFmtId="187" fontId="23" fillId="0" borderId="37" xfId="42" applyNumberFormat="1" applyFont="1" applyFill="1" applyBorder="1" applyAlignment="1" applyProtection="1">
      <alignment/>
      <protection/>
    </xf>
    <xf numFmtId="187" fontId="23" fillId="0" borderId="41" xfId="42" applyNumberFormat="1" applyFont="1" applyFill="1" applyBorder="1" applyAlignment="1" applyProtection="1">
      <alignment/>
      <protection/>
    </xf>
    <xf numFmtId="187" fontId="23" fillId="0" borderId="42" xfId="42" applyNumberFormat="1" applyFont="1" applyFill="1" applyBorder="1" applyAlignment="1" applyProtection="1">
      <alignment/>
      <protection/>
    </xf>
    <xf numFmtId="187" fontId="23" fillId="0" borderId="43" xfId="42" applyNumberFormat="1" applyFont="1" applyFill="1" applyBorder="1" applyAlignment="1" applyProtection="1">
      <alignment/>
      <protection/>
    </xf>
    <xf numFmtId="187" fontId="23" fillId="0" borderId="44" xfId="42" applyNumberFormat="1" applyFont="1" applyFill="1" applyBorder="1" applyAlignment="1" applyProtection="1">
      <alignment/>
      <protection/>
    </xf>
    <xf numFmtId="187" fontId="28" fillId="0" borderId="45" xfId="42" applyNumberFormat="1" applyFont="1" applyFill="1" applyBorder="1" applyAlignment="1" applyProtection="1">
      <alignment/>
      <protection/>
    </xf>
    <xf numFmtId="187" fontId="28" fillId="0" borderId="46" xfId="42" applyNumberFormat="1" applyFont="1" applyFill="1" applyBorder="1" applyAlignment="1" applyProtection="1">
      <alignment/>
      <protection/>
    </xf>
    <xf numFmtId="187" fontId="23" fillId="0" borderId="33" xfId="42" applyNumberFormat="1" applyFont="1" applyFill="1" applyBorder="1" applyAlignment="1" applyProtection="1">
      <alignment/>
      <protection/>
    </xf>
    <xf numFmtId="187" fontId="23" fillId="0" borderId="46" xfId="42" applyNumberFormat="1" applyFont="1" applyFill="1" applyBorder="1" applyAlignment="1" applyProtection="1">
      <alignment/>
      <protection/>
    </xf>
    <xf numFmtId="187" fontId="23" fillId="0" borderId="0" xfId="42" applyNumberFormat="1" applyFont="1" applyFill="1" applyBorder="1" applyAlignment="1" applyProtection="1">
      <alignment/>
      <protection/>
    </xf>
    <xf numFmtId="187" fontId="28" fillId="0" borderId="47" xfId="42" applyNumberFormat="1" applyFont="1" applyFill="1" applyBorder="1" applyAlignment="1" applyProtection="1">
      <alignment/>
      <protection/>
    </xf>
    <xf numFmtId="187" fontId="28" fillId="0" borderId="48" xfId="42" applyNumberFormat="1" applyFont="1" applyFill="1" applyBorder="1" applyAlignment="1" applyProtection="1">
      <alignment/>
      <protection/>
    </xf>
    <xf numFmtId="187" fontId="28" fillId="0" borderId="18" xfId="42" applyNumberFormat="1" applyFont="1" applyFill="1" applyBorder="1" applyAlignment="1" applyProtection="1">
      <alignment/>
      <protection/>
    </xf>
    <xf numFmtId="187" fontId="28" fillId="0" borderId="19" xfId="42" applyNumberFormat="1" applyFont="1" applyFill="1" applyBorder="1" applyAlignment="1" applyProtection="1">
      <alignment/>
      <protection/>
    </xf>
    <xf numFmtId="187" fontId="23" fillId="0" borderId="49" xfId="42" applyNumberFormat="1" applyFont="1" applyFill="1" applyBorder="1" applyAlignment="1" applyProtection="1">
      <alignment/>
      <protection/>
    </xf>
    <xf numFmtId="187" fontId="23" fillId="0" borderId="50" xfId="42" applyNumberFormat="1" applyFont="1" applyFill="1" applyBorder="1" applyAlignment="1" applyProtection="1">
      <alignment/>
      <protection/>
    </xf>
    <xf numFmtId="187" fontId="24" fillId="0" borderId="51" xfId="42" applyNumberFormat="1" applyFont="1" applyFill="1" applyBorder="1" applyAlignment="1" applyProtection="1">
      <alignment/>
      <protection/>
    </xf>
    <xf numFmtId="187" fontId="23" fillId="0" borderId="52" xfId="42" applyNumberFormat="1" applyFont="1" applyFill="1" applyBorder="1" applyAlignment="1" applyProtection="1">
      <alignment/>
      <protection/>
    </xf>
    <xf numFmtId="187" fontId="28" fillId="0" borderId="53" xfId="42" applyNumberFormat="1" applyFont="1" applyFill="1" applyBorder="1" applyAlignment="1" applyProtection="1">
      <alignment/>
      <protection/>
    </xf>
    <xf numFmtId="187" fontId="23" fillId="0" borderId="45" xfId="42" applyNumberFormat="1" applyFont="1" applyFill="1" applyBorder="1" applyAlignment="1" applyProtection="1">
      <alignment/>
      <protection/>
    </xf>
    <xf numFmtId="187" fontId="23" fillId="0" borderId="45" xfId="42" applyNumberFormat="1" applyFont="1" applyFill="1" applyBorder="1" applyAlignment="1" applyProtection="1">
      <alignment horizontal="center"/>
      <protection/>
    </xf>
    <xf numFmtId="187" fontId="23" fillId="0" borderId="46" xfId="42" applyNumberFormat="1" applyFont="1" applyFill="1" applyBorder="1" applyAlignment="1" applyProtection="1">
      <alignment horizontal="center"/>
      <protection/>
    </xf>
    <xf numFmtId="187" fontId="23" fillId="0" borderId="26" xfId="42" applyNumberFormat="1" applyFont="1" applyFill="1" applyBorder="1" applyAlignment="1" applyProtection="1">
      <alignment horizontal="center"/>
      <protection/>
    </xf>
    <xf numFmtId="187" fontId="28" fillId="0" borderId="45" xfId="42" applyNumberFormat="1" applyFont="1" applyFill="1" applyBorder="1" applyAlignment="1" applyProtection="1">
      <alignment horizontal="center"/>
      <protection/>
    </xf>
    <xf numFmtId="187" fontId="28" fillId="0" borderId="46" xfId="42" applyNumberFormat="1" applyFont="1" applyFill="1" applyBorder="1" applyAlignment="1" applyProtection="1">
      <alignment horizontal="center"/>
      <protection/>
    </xf>
    <xf numFmtId="187" fontId="28" fillId="0" borderId="26" xfId="42" applyNumberFormat="1" applyFont="1" applyFill="1" applyBorder="1" applyAlignment="1" applyProtection="1">
      <alignment horizontal="center"/>
      <protection/>
    </xf>
    <xf numFmtId="187" fontId="28" fillId="0" borderId="25" xfId="42" applyNumberFormat="1" applyFont="1" applyFill="1" applyBorder="1" applyAlignment="1" applyProtection="1">
      <alignment horizontal="center"/>
      <protection/>
    </xf>
    <xf numFmtId="187" fontId="28" fillId="0" borderId="18" xfId="42" applyNumberFormat="1" applyFont="1" applyFill="1" applyBorder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187" fontId="23" fillId="0" borderId="36" xfId="42" applyNumberFormat="1" applyFont="1" applyFill="1" applyBorder="1" applyAlignment="1" applyProtection="1">
      <alignment/>
      <protection/>
    </xf>
    <xf numFmtId="187" fontId="23" fillId="0" borderId="51" xfId="42" applyNumberFormat="1" applyFont="1" applyFill="1" applyBorder="1" applyAlignment="1" applyProtection="1">
      <alignment/>
      <protection/>
    </xf>
    <xf numFmtId="187" fontId="24" fillId="0" borderId="18" xfId="42" applyNumberFormat="1" applyFont="1" applyFill="1" applyBorder="1" applyAlignment="1" applyProtection="1">
      <alignment/>
      <protection/>
    </xf>
    <xf numFmtId="187" fontId="24" fillId="0" borderId="19" xfId="42" applyNumberFormat="1" applyFont="1" applyFill="1" applyBorder="1" applyAlignment="1" applyProtection="1">
      <alignment/>
      <protection/>
    </xf>
    <xf numFmtId="187" fontId="23" fillId="0" borderId="54" xfId="42" applyNumberFormat="1" applyFont="1" applyFill="1" applyBorder="1" applyAlignment="1" applyProtection="1">
      <alignment/>
      <protection/>
    </xf>
    <xf numFmtId="187" fontId="23" fillId="0" borderId="52" xfId="42" applyNumberFormat="1" applyFont="1" applyFill="1" applyBorder="1" applyAlignment="1" applyProtection="1">
      <alignment/>
      <protection/>
    </xf>
    <xf numFmtId="187" fontId="23" fillId="0" borderId="51" xfId="42" applyNumberFormat="1" applyFont="1" applyFill="1" applyBorder="1" applyAlignment="1" applyProtection="1">
      <alignment/>
      <protection/>
    </xf>
    <xf numFmtId="187" fontId="24" fillId="0" borderId="21" xfId="42" applyNumberFormat="1" applyFont="1" applyFill="1" applyBorder="1" applyAlignment="1" applyProtection="1" quotePrefix="1">
      <alignment horizontal="left"/>
      <protection locked="0"/>
    </xf>
    <xf numFmtId="187" fontId="23" fillId="0" borderId="22" xfId="42" applyNumberFormat="1" applyFont="1" applyFill="1" applyBorder="1" applyAlignment="1" applyProtection="1">
      <alignment/>
      <protection locked="0"/>
    </xf>
    <xf numFmtId="187" fontId="23" fillId="0" borderId="23" xfId="42" applyNumberFormat="1" applyFont="1" applyFill="1" applyBorder="1" applyAlignment="1" applyProtection="1">
      <alignment/>
      <protection locked="0"/>
    </xf>
    <xf numFmtId="187" fontId="27" fillId="0" borderId="33" xfId="42" applyNumberFormat="1" applyFont="1" applyFill="1" applyBorder="1" applyAlignment="1" applyProtection="1" quotePrefix="1">
      <alignment horizontal="left"/>
      <protection/>
    </xf>
    <xf numFmtId="187" fontId="28" fillId="0" borderId="55" xfId="42" applyNumberFormat="1" applyFont="1" applyFill="1" applyBorder="1" applyAlignment="1" applyProtection="1">
      <alignment/>
      <protection/>
    </xf>
    <xf numFmtId="187" fontId="28" fillId="0" borderId="56" xfId="42" applyNumberFormat="1" applyFont="1" applyFill="1" applyBorder="1" applyAlignment="1" applyProtection="1">
      <alignment/>
      <protection/>
    </xf>
    <xf numFmtId="187" fontId="24" fillId="0" borderId="21" xfId="42" applyNumberFormat="1" applyFont="1" applyFill="1" applyBorder="1" applyAlignment="1" applyProtection="1">
      <alignment horizontal="left"/>
      <protection locked="0"/>
    </xf>
    <xf numFmtId="187" fontId="23" fillId="0" borderId="38" xfId="42" applyNumberFormat="1" applyFont="1" applyFill="1" applyBorder="1" applyAlignment="1" applyProtection="1">
      <alignment/>
      <protection/>
    </xf>
    <xf numFmtId="187" fontId="23" fillId="0" borderId="45" xfId="42" applyNumberFormat="1" applyFont="1" applyFill="1" applyBorder="1" applyAlignment="1" applyProtection="1">
      <alignment/>
      <protection/>
    </xf>
    <xf numFmtId="187" fontId="23" fillId="0" borderId="46" xfId="42" applyNumberFormat="1" applyFont="1" applyFill="1" applyBorder="1" applyAlignment="1" applyProtection="1">
      <alignment/>
      <protection/>
    </xf>
    <xf numFmtId="187" fontId="23" fillId="0" borderId="26" xfId="42" applyNumberFormat="1" applyFont="1" applyFill="1" applyBorder="1" applyAlignment="1" applyProtection="1">
      <alignment/>
      <protection/>
    </xf>
    <xf numFmtId="187" fontId="28" fillId="0" borderId="45" xfId="42" applyNumberFormat="1" applyFont="1" applyFill="1" applyBorder="1" applyAlignment="1">
      <alignment/>
    </xf>
    <xf numFmtId="187" fontId="28" fillId="0" borderId="46" xfId="42" applyNumberFormat="1" applyFont="1" applyFill="1" applyBorder="1" applyAlignment="1">
      <alignment/>
    </xf>
    <xf numFmtId="187" fontId="28" fillId="0" borderId="18" xfId="42" applyNumberFormat="1" applyFont="1" applyFill="1" applyBorder="1" applyAlignment="1">
      <alignment/>
    </xf>
    <xf numFmtId="187" fontId="28" fillId="0" borderId="19" xfId="42" applyNumberFormat="1" applyFont="1" applyFill="1" applyBorder="1" applyAlignment="1">
      <alignment/>
    </xf>
    <xf numFmtId="3" fontId="23" fillId="0" borderId="0" xfId="0" applyNumberFormat="1" applyFont="1" applyFill="1" applyBorder="1" applyAlignment="1" applyProtection="1" quotePrefix="1">
      <alignment horizontal="center"/>
      <protection/>
    </xf>
    <xf numFmtId="187" fontId="24" fillId="0" borderId="0" xfId="42" applyNumberFormat="1" applyFont="1" applyFill="1" applyAlignment="1" applyProtection="1">
      <alignment/>
      <protection locked="0"/>
    </xf>
    <xf numFmtId="187" fontId="23" fillId="0" borderId="0" xfId="42" applyNumberFormat="1" applyFont="1" applyFill="1" applyAlignment="1" applyProtection="1">
      <alignment horizontal="left"/>
      <protection locked="0"/>
    </xf>
    <xf numFmtId="187" fontId="23" fillId="0" borderId="0" xfId="42" applyNumberFormat="1" applyFont="1" applyFill="1" applyAlignment="1" applyProtection="1">
      <alignment/>
      <protection locked="0"/>
    </xf>
    <xf numFmtId="187" fontId="24" fillId="0" borderId="0" xfId="42" applyNumberFormat="1" applyFont="1" applyFill="1" applyAlignment="1" applyProtection="1">
      <alignment horizontal="left"/>
      <protection locked="0"/>
    </xf>
    <xf numFmtId="187" fontId="24" fillId="0" borderId="0" xfId="42" applyNumberFormat="1" applyFont="1" applyFill="1" applyAlignment="1" applyProtection="1">
      <alignment horizontal="center"/>
      <protection locked="0"/>
    </xf>
    <xf numFmtId="187" fontId="24" fillId="0" borderId="14" xfId="42" applyNumberFormat="1" applyFont="1" applyFill="1" applyBorder="1" applyAlignment="1" applyProtection="1">
      <alignment horizontal="center"/>
      <protection locked="0"/>
    </xf>
    <xf numFmtId="187" fontId="24" fillId="0" borderId="15" xfId="42" applyNumberFormat="1" applyFont="1" applyFill="1" applyBorder="1" applyAlignment="1" applyProtection="1">
      <alignment horizontal="center"/>
      <protection locked="0"/>
    </xf>
    <xf numFmtId="187" fontId="24" fillId="0" borderId="57" xfId="42" applyNumberFormat="1" applyFont="1" applyFill="1" applyBorder="1" applyAlignment="1" applyProtection="1">
      <alignment horizontal="center"/>
      <protection locked="0"/>
    </xf>
    <xf numFmtId="187" fontId="24" fillId="0" borderId="16" xfId="42" applyNumberFormat="1" applyFont="1" applyFill="1" applyBorder="1" applyAlignment="1" applyProtection="1">
      <alignment horizontal="center"/>
      <protection locked="0"/>
    </xf>
    <xf numFmtId="187" fontId="24" fillId="0" borderId="18" xfId="42" applyNumberFormat="1" applyFont="1" applyFill="1" applyBorder="1" applyAlignment="1" applyProtection="1">
      <alignment horizontal="left"/>
      <protection locked="0"/>
    </xf>
    <xf numFmtId="187" fontId="24" fillId="0" borderId="18" xfId="42" applyNumberFormat="1" applyFont="1" applyFill="1" applyBorder="1" applyAlignment="1" applyProtection="1">
      <alignment/>
      <protection locked="0"/>
    </xf>
    <xf numFmtId="187" fontId="24" fillId="0" borderId="19" xfId="42" applyNumberFormat="1" applyFont="1" applyFill="1" applyBorder="1" applyAlignment="1" applyProtection="1">
      <alignment/>
      <protection locked="0"/>
    </xf>
    <xf numFmtId="187" fontId="24" fillId="0" borderId="48" xfId="42" applyNumberFormat="1" applyFont="1" applyFill="1" applyBorder="1" applyAlignment="1" applyProtection="1">
      <alignment/>
      <protection locked="0"/>
    </xf>
    <xf numFmtId="187" fontId="24" fillId="0" borderId="20" xfId="42" applyNumberFormat="1" applyFont="1" applyFill="1" applyBorder="1" applyAlignment="1" applyProtection="1">
      <alignment/>
      <protection locked="0"/>
    </xf>
    <xf numFmtId="187" fontId="24" fillId="0" borderId="58" xfId="42" applyNumberFormat="1" applyFont="1" applyFill="1" applyBorder="1" applyAlignment="1" applyProtection="1">
      <alignment horizontal="left"/>
      <protection locked="0"/>
    </xf>
    <xf numFmtId="187" fontId="23" fillId="0" borderId="52" xfId="42" applyNumberFormat="1" applyFont="1" applyFill="1" applyBorder="1" applyAlignment="1" applyProtection="1">
      <alignment/>
      <protection locked="0"/>
    </xf>
    <xf numFmtId="187" fontId="23" fillId="0" borderId="39" xfId="42" applyNumberFormat="1" applyFont="1" applyFill="1" applyBorder="1" applyAlignment="1" applyProtection="1">
      <alignment/>
      <protection locked="0"/>
    </xf>
    <xf numFmtId="187" fontId="24" fillId="0" borderId="24" xfId="42" applyNumberFormat="1" applyFont="1" applyFill="1" applyBorder="1" applyAlignment="1" applyProtection="1" quotePrefix="1">
      <alignment horizontal="left"/>
      <protection locked="0"/>
    </xf>
    <xf numFmtId="187" fontId="23" fillId="0" borderId="25" xfId="42" applyNumberFormat="1" applyFont="1" applyFill="1" applyBorder="1" applyAlignment="1" applyProtection="1">
      <alignment horizontal="center"/>
      <protection locked="0"/>
    </xf>
    <xf numFmtId="187" fontId="23" fillId="0" borderId="26" xfId="42" applyNumberFormat="1" applyFont="1" applyFill="1" applyBorder="1" applyAlignment="1" applyProtection="1">
      <alignment horizontal="center"/>
      <protection locked="0"/>
    </xf>
    <xf numFmtId="187" fontId="28" fillId="0" borderId="25" xfId="42" applyNumberFormat="1" applyFont="1" applyFill="1" applyBorder="1" applyAlignment="1" applyProtection="1">
      <alignment horizontal="center"/>
      <protection locked="0"/>
    </xf>
    <xf numFmtId="187" fontId="28" fillId="0" borderId="26" xfId="42" applyNumberFormat="1" applyFont="1" applyFill="1" applyBorder="1" applyAlignment="1" applyProtection="1">
      <alignment horizontal="center"/>
      <protection locked="0"/>
    </xf>
    <xf numFmtId="187" fontId="28" fillId="0" borderId="0" xfId="42" applyNumberFormat="1" applyFont="1" applyFill="1" applyBorder="1" applyAlignment="1" applyProtection="1">
      <alignment horizontal="center"/>
      <protection locked="0"/>
    </xf>
    <xf numFmtId="187" fontId="28" fillId="0" borderId="59" xfId="42" applyNumberFormat="1" applyFont="1" applyFill="1" applyBorder="1" applyAlignment="1" applyProtection="1">
      <alignment horizontal="center"/>
      <protection locked="0"/>
    </xf>
    <xf numFmtId="187" fontId="28" fillId="0" borderId="0" xfId="42" applyNumberFormat="1" applyFont="1" applyFill="1" applyBorder="1" applyAlignment="1" applyProtection="1">
      <alignment horizontal="center"/>
      <protection/>
    </xf>
    <xf numFmtId="187" fontId="28" fillId="0" borderId="59" xfId="42" applyNumberFormat="1" applyFont="1" applyFill="1" applyBorder="1" applyAlignment="1" applyProtection="1">
      <alignment horizontal="center"/>
      <protection/>
    </xf>
    <xf numFmtId="187" fontId="24" fillId="0" borderId="60" xfId="42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2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611;&#3657;&#3634;&#3627;&#3617;&#3634;&#3618;&#3611;&#3637;&#3591;&#3610;&#3631;54%20(&#3648;&#3614;&#3636;&#3656;&#3617;&#3611;&#3619;&#3632;&#3626;&#3636;&#3607;&#3608;&#3636;&#3616;&#3634;&#3614;%20425,500%20&#3621;&#3657;&#3634;&#3609;&#3610;&#3634;&#36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้งค่า"/>
      <sheetName val="P3(ปรับ)"/>
      <sheetName val="สารบัญ"/>
      <sheetName val="P2"/>
      <sheetName val="p3"/>
      <sheetName val="p4"/>
      <sheetName val="ใบปะหน้า"/>
      <sheetName val="ภาคที่1"/>
      <sheetName val="ภาคที่2"/>
      <sheetName val="ภาคที่3"/>
      <sheetName val="ภาคที่4"/>
      <sheetName val="ภาคที่5"/>
      <sheetName val="ภาคที่6"/>
      <sheetName val="ภาคที่7"/>
      <sheetName val="ภาคที่8"/>
      <sheetName val="ภาคที่9"/>
      <sheetName val="ภาคที่10"/>
    </sheetNames>
    <sheetDataSet>
      <sheetData sheetId="7">
        <row r="28">
          <cell r="O28">
            <v>79409328300</v>
          </cell>
        </row>
      </sheetData>
      <sheetData sheetId="8">
        <row r="29">
          <cell r="O29">
            <v>186691450600</v>
          </cell>
        </row>
      </sheetData>
      <sheetData sheetId="9">
        <row r="23">
          <cell r="O23">
            <v>5093627800</v>
          </cell>
        </row>
      </sheetData>
      <sheetData sheetId="10">
        <row r="25">
          <cell r="O25">
            <v>22118196100</v>
          </cell>
        </row>
      </sheetData>
      <sheetData sheetId="11">
        <row r="23">
          <cell r="O23">
            <v>1923691400</v>
          </cell>
        </row>
      </sheetData>
      <sheetData sheetId="13">
        <row r="25">
          <cell r="O25">
            <v>23401867300</v>
          </cell>
        </row>
      </sheetData>
      <sheetData sheetId="14">
        <row r="21">
          <cell r="O21">
            <v>4557977100</v>
          </cell>
        </row>
      </sheetData>
      <sheetData sheetId="15">
        <row r="23">
          <cell r="O23">
            <v>2351385900</v>
          </cell>
        </row>
      </sheetData>
      <sheetData sheetId="16">
        <row r="31">
          <cell r="O31">
            <v>88487805400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A36" sqref="A36:IV189"/>
    </sheetView>
  </sheetViews>
  <sheetFormatPr defaultColWidth="9.33203125" defaultRowHeight="21"/>
  <cols>
    <col min="1" max="1" width="44.16015625" style="2" bestFit="1" customWidth="1"/>
    <col min="2" max="5" width="12.83203125" style="2" customWidth="1"/>
    <col min="6" max="6" width="24.83203125" style="2" bestFit="1" customWidth="1"/>
    <col min="7" max="7" width="16.16015625" style="2" bestFit="1" customWidth="1"/>
    <col min="8" max="8" width="19.33203125" style="2" bestFit="1" customWidth="1"/>
    <col min="9" max="16384" width="9.33203125" style="2" customWidth="1"/>
  </cols>
  <sheetData>
    <row r="1" spans="1:6" ht="30.75">
      <c r="A1" s="1" t="s">
        <v>0</v>
      </c>
      <c r="B1" s="1"/>
      <c r="C1" s="1"/>
      <c r="D1" s="1"/>
      <c r="E1" s="1"/>
      <c r="F1" s="1"/>
    </row>
    <row r="2" spans="1:6" ht="24" customHeight="1">
      <c r="A2" s="3"/>
      <c r="B2" s="3"/>
      <c r="C2" s="4"/>
      <c r="D2" s="4"/>
      <c r="E2" s="3"/>
      <c r="F2" s="3"/>
    </row>
    <row r="3" spans="1:6" ht="30.75">
      <c r="A3" s="5" t="s">
        <v>1</v>
      </c>
      <c r="B3" s="5"/>
      <c r="C3" s="5"/>
      <c r="D3" s="5"/>
      <c r="E3" s="5"/>
      <c r="F3" s="5"/>
    </row>
    <row r="4" ht="22.5" thickBot="1"/>
    <row r="5" spans="1:6" ht="25.5" thickBot="1" thickTop="1">
      <c r="A5" s="6" t="s">
        <v>2</v>
      </c>
      <c r="B5" s="7"/>
      <c r="C5" s="8"/>
      <c r="D5" s="8"/>
      <c r="E5" s="7"/>
      <c r="F5" s="9" t="s">
        <v>3</v>
      </c>
    </row>
    <row r="6" spans="1:6" ht="24.75" thickTop="1">
      <c r="A6" s="10" t="s">
        <v>4</v>
      </c>
      <c r="B6" s="11"/>
      <c r="C6" s="12"/>
      <c r="D6" s="12"/>
      <c r="E6" s="11"/>
      <c r="F6" s="13">
        <f>+'[1]ภาคที่1'!O28</f>
        <v>79409328300</v>
      </c>
    </row>
    <row r="7" spans="1:6" ht="24">
      <c r="A7" s="10" t="s">
        <v>5</v>
      </c>
      <c r="B7" s="11"/>
      <c r="C7" s="12"/>
      <c r="D7" s="12"/>
      <c r="E7" s="11"/>
      <c r="F7" s="13">
        <f>+'[1]ภาคที่2'!O29</f>
        <v>186691450600</v>
      </c>
    </row>
    <row r="8" spans="1:6" ht="24">
      <c r="A8" s="10" t="s">
        <v>6</v>
      </c>
      <c r="B8" s="11"/>
      <c r="C8" s="12"/>
      <c r="D8" s="12"/>
      <c r="E8" s="11"/>
      <c r="F8" s="13">
        <f>+'[1]ภาคที่3'!O23</f>
        <v>5093627800</v>
      </c>
    </row>
    <row r="9" spans="1:6" ht="24">
      <c r="A9" s="10" t="s">
        <v>7</v>
      </c>
      <c r="B9" s="11"/>
      <c r="C9" s="12"/>
      <c r="D9" s="12"/>
      <c r="E9" s="11"/>
      <c r="F9" s="13">
        <f>+'[1]ภาคที่4'!O25</f>
        <v>22118196100</v>
      </c>
    </row>
    <row r="10" spans="1:6" ht="24">
      <c r="A10" s="10" t="s">
        <v>8</v>
      </c>
      <c r="B10" s="11"/>
      <c r="C10" s="12"/>
      <c r="D10" s="12"/>
      <c r="E10" s="11"/>
      <c r="F10" s="13">
        <f>+'[1]ภาคที่5'!O23</f>
        <v>1923691400</v>
      </c>
    </row>
    <row r="11" spans="1:6" ht="24">
      <c r="A11" s="10" t="s">
        <v>9</v>
      </c>
      <c r="B11" s="11"/>
      <c r="C11" s="12"/>
      <c r="D11" s="12"/>
      <c r="E11" s="11"/>
      <c r="F11" s="13">
        <f>+ภาคที่6!O23</f>
        <v>11464670100</v>
      </c>
    </row>
    <row r="12" spans="1:6" ht="24">
      <c r="A12" s="10" t="s">
        <v>10</v>
      </c>
      <c r="B12" s="11"/>
      <c r="C12" s="12"/>
      <c r="D12" s="12"/>
      <c r="E12" s="11"/>
      <c r="F12" s="13">
        <f>+'[1]ภาคที่7'!O25</f>
        <v>23401867300</v>
      </c>
    </row>
    <row r="13" spans="1:6" ht="24">
      <c r="A13" s="10" t="s">
        <v>11</v>
      </c>
      <c r="B13" s="11"/>
      <c r="C13" s="14"/>
      <c r="D13" s="14"/>
      <c r="E13" s="11"/>
      <c r="F13" s="13">
        <f>+'[1]ภาคที่8'!O21</f>
        <v>4557977100</v>
      </c>
    </row>
    <row r="14" spans="1:6" ht="24">
      <c r="A14" s="10" t="s">
        <v>12</v>
      </c>
      <c r="B14" s="11"/>
      <c r="C14" s="14"/>
      <c r="D14" s="14"/>
      <c r="E14" s="11"/>
      <c r="F14" s="13">
        <f>+'[1]ภาคที่9'!O23</f>
        <v>2351385900</v>
      </c>
    </row>
    <row r="15" spans="1:8" ht="24.75" thickBot="1">
      <c r="A15" s="10" t="s">
        <v>13</v>
      </c>
      <c r="B15" s="11"/>
      <c r="C15" s="12"/>
      <c r="D15" s="12"/>
      <c r="E15" s="11"/>
      <c r="F15" s="13">
        <f>+'[1]ภาคที่10'!O31</f>
        <v>88487805400</v>
      </c>
      <c r="H15" s="15" t="s">
        <v>14</v>
      </c>
    </row>
    <row r="16" spans="1:8" ht="29.25" thickBot="1" thickTop="1">
      <c r="A16" s="16" t="s">
        <v>15</v>
      </c>
      <c r="B16" s="17"/>
      <c r="C16" s="17"/>
      <c r="D16" s="17"/>
      <c r="E16" s="17"/>
      <c r="F16" s="18">
        <f>SUM(F6:F15)</f>
        <v>425500000000</v>
      </c>
      <c r="G16" s="15"/>
      <c r="H16" s="15"/>
    </row>
    <row r="17" ht="22.5" thickTop="1"/>
    <row r="19" spans="1:6" ht="30.75">
      <c r="A19" s="1" t="s">
        <v>0</v>
      </c>
      <c r="B19" s="1"/>
      <c r="C19" s="1"/>
      <c r="D19" s="1"/>
      <c r="E19" s="1"/>
      <c r="F19" s="1"/>
    </row>
    <row r="20" spans="2:5" ht="24">
      <c r="B20" s="19"/>
      <c r="C20" s="20"/>
      <c r="D20" s="21"/>
      <c r="E20" s="21"/>
    </row>
    <row r="21" spans="1:6" ht="24">
      <c r="A21" s="22" t="s">
        <v>18</v>
      </c>
      <c r="B21" s="22"/>
      <c r="C21" s="22"/>
      <c r="D21" s="22"/>
      <c r="E21" s="22"/>
      <c r="F21" s="22"/>
    </row>
    <row r="22" spans="2:5" ht="24.75" thickBot="1">
      <c r="B22" s="19"/>
      <c r="C22" s="23"/>
      <c r="D22" s="24"/>
      <c r="E22" s="21"/>
    </row>
    <row r="23" spans="1:6" ht="25.5" thickBot="1" thickTop="1">
      <c r="A23" s="6" t="s">
        <v>16</v>
      </c>
      <c r="B23" s="25"/>
      <c r="C23" s="26"/>
      <c r="D23" s="26"/>
      <c r="E23" s="25"/>
      <c r="F23" s="9" t="s">
        <v>3</v>
      </c>
    </row>
    <row r="24" spans="1:6" ht="24.75" thickTop="1">
      <c r="A24" s="32" t="s">
        <v>19</v>
      </c>
      <c r="C24" s="33"/>
      <c r="D24" s="33"/>
      <c r="F24" s="31">
        <f>+ภาคที่6!O43</f>
        <v>19776100</v>
      </c>
    </row>
    <row r="25" spans="1:6" ht="24">
      <c r="A25" s="32" t="s">
        <v>20</v>
      </c>
      <c r="C25" s="33"/>
      <c r="D25" s="33"/>
      <c r="F25" s="31">
        <f>+ภาคที่6!O63</f>
        <v>9632678100</v>
      </c>
    </row>
    <row r="26" spans="1:6" ht="24">
      <c r="A26" s="32" t="s">
        <v>21</v>
      </c>
      <c r="C26" s="33"/>
      <c r="D26" s="33"/>
      <c r="F26" s="31">
        <f>+ภาคที่6!O83</f>
        <v>62919000</v>
      </c>
    </row>
    <row r="27" spans="1:6" ht="24">
      <c r="A27" s="32" t="s">
        <v>22</v>
      </c>
      <c r="C27" s="33"/>
      <c r="D27" s="33"/>
      <c r="F27" s="31">
        <f>+ภาคที่6!O105</f>
        <v>1692885500</v>
      </c>
    </row>
    <row r="28" spans="1:6" ht="24">
      <c r="A28" s="32" t="s">
        <v>23</v>
      </c>
      <c r="C28" s="33"/>
      <c r="D28" s="33"/>
      <c r="F28" s="31">
        <f>+ภาคที่6!O124</f>
        <v>9574000</v>
      </c>
    </row>
    <row r="29" spans="1:6" ht="24">
      <c r="A29" s="32" t="s">
        <v>24</v>
      </c>
      <c r="C29" s="33"/>
      <c r="D29" s="33"/>
      <c r="F29" s="31">
        <f>+ภาคที่6!O145</f>
        <v>13272100</v>
      </c>
    </row>
    <row r="30" spans="1:6" ht="24">
      <c r="A30" s="32" t="s">
        <v>25</v>
      </c>
      <c r="C30" s="33"/>
      <c r="D30" s="33"/>
      <c r="F30" s="31">
        <f>+ภาคที่6!O163</f>
        <v>20027400</v>
      </c>
    </row>
    <row r="31" spans="1:8" ht="24.75" thickBot="1">
      <c r="A31" s="32" t="s">
        <v>26</v>
      </c>
      <c r="C31" s="33"/>
      <c r="D31" s="33"/>
      <c r="F31" s="31">
        <f>+ภาคที่6!O180</f>
        <v>13537900</v>
      </c>
      <c r="H31" s="15"/>
    </row>
    <row r="32" spans="1:6" ht="29.25" thickBot="1" thickTop="1">
      <c r="A32" s="6" t="s">
        <v>17</v>
      </c>
      <c r="B32" s="25"/>
      <c r="C32" s="26"/>
      <c r="D32" s="26"/>
      <c r="E32" s="25"/>
      <c r="F32" s="34">
        <f>SUM(F24:F31)</f>
        <v>11464670100</v>
      </c>
    </row>
    <row r="33" spans="1:6" ht="28.5" thickTop="1">
      <c r="A33" s="27"/>
      <c r="B33" s="28"/>
      <c r="C33" s="29"/>
      <c r="D33" s="29"/>
      <c r="E33" s="28"/>
      <c r="F33" s="30"/>
    </row>
    <row r="34" spans="1:6" ht="27.75">
      <c r="A34" s="27"/>
      <c r="B34" s="28"/>
      <c r="C34" s="29"/>
      <c r="D34" s="29"/>
      <c r="E34" s="28"/>
      <c r="F34" s="30"/>
    </row>
  </sheetData>
  <sheetProtection/>
  <mergeCells count="4">
    <mergeCell ref="A19:F19"/>
    <mergeCell ref="A21:F21"/>
    <mergeCell ref="A1:F1"/>
    <mergeCell ref="A3:F3"/>
  </mergeCells>
  <printOptions horizontalCentered="1"/>
  <pageMargins left="0.984251968503937" right="0.3937007874015748" top="1.3779527559055118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0"/>
  <sheetViews>
    <sheetView view="pageBreakPreview" zoomScale="80" zoomScaleNormal="70" zoomScaleSheetLayoutView="80" zoomScalePageLayoutView="0" workbookViewId="0" topLeftCell="A1">
      <selection activeCell="B157" sqref="B157"/>
    </sheetView>
  </sheetViews>
  <sheetFormatPr defaultColWidth="9.33203125" defaultRowHeight="21"/>
  <cols>
    <col min="1" max="1" width="42.66015625" style="37" customWidth="1"/>
    <col min="2" max="8" width="17.83203125" style="37" customWidth="1"/>
    <col min="9" max="9" width="42.5" style="37" customWidth="1"/>
    <col min="10" max="11" width="17.83203125" style="37" customWidth="1"/>
    <col min="12" max="12" width="17.5" style="37" customWidth="1"/>
    <col min="13" max="14" width="17.83203125" style="37" customWidth="1"/>
    <col min="15" max="15" width="19.5" style="37" bestFit="1" customWidth="1"/>
    <col min="16" max="16" width="17.16015625" style="36" bestFit="1" customWidth="1"/>
    <col min="17" max="16384" width="9.33203125" style="37" customWidth="1"/>
  </cols>
  <sheetData>
    <row r="1" spans="1:15" ht="25.5" customHeight="1">
      <c r="A1" s="35" t="s">
        <v>27</v>
      </c>
      <c r="B1" s="35"/>
      <c r="C1" s="35"/>
      <c r="D1" s="35"/>
      <c r="E1" s="35"/>
      <c r="F1" s="35"/>
      <c r="G1" s="35"/>
      <c r="H1" s="35"/>
      <c r="I1" s="35" t="s">
        <v>28</v>
      </c>
      <c r="J1" s="35"/>
      <c r="K1" s="35"/>
      <c r="L1" s="35"/>
      <c r="M1" s="35"/>
      <c r="N1" s="35"/>
      <c r="O1" s="35"/>
    </row>
    <row r="2" spans="1:15" ht="25.5" customHeight="1">
      <c r="A2" s="38" t="s">
        <v>29</v>
      </c>
      <c r="B2" s="38"/>
      <c r="C2" s="38"/>
      <c r="D2" s="38"/>
      <c r="E2" s="39"/>
      <c r="F2" s="39"/>
      <c r="G2" s="39"/>
      <c r="H2" s="39"/>
      <c r="I2" s="38" t="s">
        <v>29</v>
      </c>
      <c r="J2" s="40"/>
      <c r="K2" s="40"/>
      <c r="L2" s="40"/>
      <c r="M2" s="40"/>
      <c r="N2" s="40"/>
      <c r="O2" s="41"/>
    </row>
    <row r="3" spans="1:15" ht="25.5" customHeight="1">
      <c r="A3" s="42" t="s">
        <v>18</v>
      </c>
      <c r="B3" s="42"/>
      <c r="C3" s="42"/>
      <c r="D3" s="42"/>
      <c r="E3" s="42"/>
      <c r="F3" s="42"/>
      <c r="G3" s="42"/>
      <c r="H3" s="42"/>
      <c r="I3" s="42" t="s">
        <v>18</v>
      </c>
      <c r="J3" s="42"/>
      <c r="K3" s="42"/>
      <c r="L3" s="42"/>
      <c r="M3" s="42"/>
      <c r="N3" s="42"/>
      <c r="O3" s="42"/>
    </row>
    <row r="4" spans="1:15" ht="25.5" customHeight="1" thickBot="1">
      <c r="A4" s="43"/>
      <c r="B4" s="44"/>
      <c r="C4" s="44"/>
      <c r="D4" s="45" t="s">
        <v>14</v>
      </c>
      <c r="E4" s="44"/>
      <c r="F4" s="44"/>
      <c r="G4" s="44"/>
      <c r="H4" s="46" t="s">
        <v>30</v>
      </c>
      <c r="I4" s="43"/>
      <c r="J4" s="44"/>
      <c r="K4" s="44"/>
      <c r="L4" s="45" t="s">
        <v>14</v>
      </c>
      <c r="M4" s="45" t="s">
        <v>14</v>
      </c>
      <c r="N4" s="44"/>
      <c r="O4" s="46" t="s">
        <v>30</v>
      </c>
    </row>
    <row r="5" spans="1:15" ht="25.5" customHeight="1">
      <c r="A5" s="47" t="s">
        <v>31</v>
      </c>
      <c r="B5" s="48" t="s">
        <v>32</v>
      </c>
      <c r="C5" s="48" t="s">
        <v>33</v>
      </c>
      <c r="D5" s="48" t="s">
        <v>34</v>
      </c>
      <c r="E5" s="48" t="s">
        <v>35</v>
      </c>
      <c r="F5" s="48" t="s">
        <v>36</v>
      </c>
      <c r="G5" s="48" t="s">
        <v>37</v>
      </c>
      <c r="H5" s="49" t="s">
        <v>38</v>
      </c>
      <c r="I5" s="47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8" t="s">
        <v>44</v>
      </c>
      <c r="O5" s="50" t="s">
        <v>17</v>
      </c>
    </row>
    <row r="6" spans="1:15" ht="25.5" customHeight="1" thickBot="1">
      <c r="A6" s="51"/>
      <c r="B6" s="52" t="s">
        <v>14</v>
      </c>
      <c r="C6" s="53"/>
      <c r="D6" s="53"/>
      <c r="E6" s="53"/>
      <c r="F6" s="53"/>
      <c r="G6" s="53"/>
      <c r="H6" s="54"/>
      <c r="I6" s="51"/>
      <c r="J6" s="53"/>
      <c r="K6" s="53"/>
      <c r="L6" s="53"/>
      <c r="M6" s="53"/>
      <c r="N6" s="53"/>
      <c r="O6" s="55"/>
    </row>
    <row r="7" spans="1:17" ht="25.5" customHeight="1">
      <c r="A7" s="56" t="s">
        <v>45</v>
      </c>
      <c r="B7" s="57">
        <f aca="true" t="shared" si="0" ref="B7:H7">B30+B50+B70+B90+B112+B131+B152+B170</f>
        <v>89410300</v>
      </c>
      <c r="C7" s="57">
        <f t="shared" si="0"/>
        <v>90956600</v>
      </c>
      <c r="D7" s="57">
        <f t="shared" si="0"/>
        <v>91875600</v>
      </c>
      <c r="E7" s="57">
        <f t="shared" si="0"/>
        <v>86710100</v>
      </c>
      <c r="F7" s="57">
        <f t="shared" si="0"/>
        <v>86625800</v>
      </c>
      <c r="G7" s="57">
        <f t="shared" si="0"/>
        <v>86609300</v>
      </c>
      <c r="H7" s="58">
        <f t="shared" si="0"/>
        <v>86529500</v>
      </c>
      <c r="I7" s="56" t="s">
        <v>45</v>
      </c>
      <c r="J7" s="57">
        <f>J30+J50+J70+J90+J112+J131+J152+J170</f>
        <v>86602400</v>
      </c>
      <c r="K7" s="57">
        <f>K30+K50+K70+K90+K112+K131+K152+K170</f>
        <v>86548500</v>
      </c>
      <c r="L7" s="57">
        <f>L30+L50+L70+L90+L112+L131+L152+L170</f>
        <v>86544600</v>
      </c>
      <c r="M7" s="57">
        <f>M30+M50+M70+M90+M112+M131+M152+M170</f>
        <v>86501100</v>
      </c>
      <c r="N7" s="57">
        <f>N30+N50+N70+N90+N112+N131+N152+N170</f>
        <v>94909200</v>
      </c>
      <c r="O7" s="59">
        <f aca="true" t="shared" si="1" ref="O7:O15">B7+C7+D7+E7+F7+G7+H7+J7+K7+L7+M7+N7</f>
        <v>1059823000</v>
      </c>
      <c r="Q7" s="60"/>
    </row>
    <row r="8" spans="1:17" ht="25.5" customHeight="1">
      <c r="A8" s="56" t="s">
        <v>46</v>
      </c>
      <c r="B8" s="57">
        <f>B51</f>
        <v>706000000</v>
      </c>
      <c r="C8" s="57">
        <f aca="true" t="shared" si="2" ref="C8:H8">C51</f>
        <v>776000000</v>
      </c>
      <c r="D8" s="57">
        <f t="shared" si="2"/>
        <v>906000000</v>
      </c>
      <c r="E8" s="57">
        <f t="shared" si="2"/>
        <v>740000000</v>
      </c>
      <c r="F8" s="57">
        <f t="shared" si="2"/>
        <v>740000000</v>
      </c>
      <c r="G8" s="57">
        <f t="shared" si="2"/>
        <v>745877000</v>
      </c>
      <c r="H8" s="58">
        <f t="shared" si="2"/>
        <v>806000000</v>
      </c>
      <c r="I8" s="56" t="s">
        <v>46</v>
      </c>
      <c r="J8" s="57">
        <f>J51</f>
        <v>850000000</v>
      </c>
      <c r="K8" s="57">
        <f>K51</f>
        <v>820000000</v>
      </c>
      <c r="L8" s="57">
        <f>L51</f>
        <v>850000000</v>
      </c>
      <c r="M8" s="57">
        <f>M51</f>
        <v>830000000</v>
      </c>
      <c r="N8" s="57">
        <f>N51</f>
        <v>850000000</v>
      </c>
      <c r="O8" s="59">
        <f>B8+C8+D8+E8+F8+G8+H8+J8+K8+L8+M8+N8</f>
        <v>9619877000</v>
      </c>
      <c r="Q8" s="60"/>
    </row>
    <row r="9" spans="1:17" ht="25.5" customHeight="1">
      <c r="A9" s="56" t="s">
        <v>47</v>
      </c>
      <c r="B9" s="57">
        <f>SUM(B132,B91,B113,B153,B71)</f>
        <v>502000</v>
      </c>
      <c r="C9" s="57">
        <f aca="true" t="shared" si="3" ref="C9:H9">SUM(C132,C91,C113,C153,C71)</f>
        <v>487200</v>
      </c>
      <c r="D9" s="57">
        <f t="shared" si="3"/>
        <v>453200</v>
      </c>
      <c r="E9" s="57">
        <f t="shared" si="3"/>
        <v>496000</v>
      </c>
      <c r="F9" s="57">
        <f t="shared" si="3"/>
        <v>2102200</v>
      </c>
      <c r="G9" s="57">
        <f t="shared" si="3"/>
        <v>4038500</v>
      </c>
      <c r="H9" s="58">
        <f t="shared" si="3"/>
        <v>1999000</v>
      </c>
      <c r="I9" s="56" t="s">
        <v>47</v>
      </c>
      <c r="J9" s="57">
        <f>SUM(J132,J91,J113,J153,J71)</f>
        <v>550400</v>
      </c>
      <c r="K9" s="57">
        <f>SUM(K132,K91,K113,K153,K71)</f>
        <v>449200</v>
      </c>
      <c r="L9" s="57">
        <f>SUM(L132,L91,L113,L153,L71)</f>
        <v>450300</v>
      </c>
      <c r="M9" s="57">
        <f>SUM(M132,M91,M113,M153,M71)</f>
        <v>448200</v>
      </c>
      <c r="N9" s="57">
        <f>SUM(N132,N91,N113,N153,N71)</f>
        <v>448800</v>
      </c>
      <c r="O9" s="59">
        <f t="shared" si="1"/>
        <v>12425000</v>
      </c>
      <c r="Q9" s="60"/>
    </row>
    <row r="10" spans="1:17" ht="25.5" customHeight="1">
      <c r="A10" s="56" t="s">
        <v>48</v>
      </c>
      <c r="B10" s="57">
        <f aca="true" t="shared" si="4" ref="B10:H10">SUM(B31,B52,B72,B92,B114,B133,B154,B171)</f>
        <v>30597700</v>
      </c>
      <c r="C10" s="57">
        <f t="shared" si="4"/>
        <v>31405800</v>
      </c>
      <c r="D10" s="57">
        <f t="shared" si="4"/>
        <v>31370900</v>
      </c>
      <c r="E10" s="57">
        <f t="shared" si="4"/>
        <v>31486200</v>
      </c>
      <c r="F10" s="57">
        <f t="shared" si="4"/>
        <v>31367900</v>
      </c>
      <c r="G10" s="57">
        <f t="shared" si="4"/>
        <v>31455600</v>
      </c>
      <c r="H10" s="58">
        <f t="shared" si="4"/>
        <v>31547100</v>
      </c>
      <c r="I10" s="56" t="s">
        <v>48</v>
      </c>
      <c r="J10" s="57">
        <f>SUM(J31,J52,J72,J92,J114,J133,J154,J171)</f>
        <v>31610700</v>
      </c>
      <c r="K10" s="57">
        <f>SUM(K31,K52,K72,K92,K114,K133,K154,K171)</f>
        <v>31572400</v>
      </c>
      <c r="L10" s="57">
        <f>SUM(L31,L52,L72,L92,L114,L133,L154,L171)</f>
        <v>31598000</v>
      </c>
      <c r="M10" s="57">
        <f>SUM(M31,M52,M72,M92,M114,M133,M154,M171)</f>
        <v>31406000</v>
      </c>
      <c r="N10" s="57">
        <f>SUM(N31,N52,N72,N92,N114,N133,N154,N171)</f>
        <v>34591700</v>
      </c>
      <c r="O10" s="59">
        <f t="shared" si="1"/>
        <v>380010000</v>
      </c>
      <c r="Q10" s="60"/>
    </row>
    <row r="11" spans="1:17" ht="25.5" customHeight="1">
      <c r="A11" s="56" t="s">
        <v>49</v>
      </c>
      <c r="B11" s="57">
        <f>SUM(B93)</f>
        <v>30000000</v>
      </c>
      <c r="C11" s="57">
        <f aca="true" t="shared" si="5" ref="C11:N11">SUM(C93)</f>
        <v>30000000</v>
      </c>
      <c r="D11" s="57">
        <f t="shared" si="5"/>
        <v>30000000</v>
      </c>
      <c r="E11" s="57">
        <f t="shared" si="5"/>
        <v>30000000</v>
      </c>
      <c r="F11" s="57">
        <f t="shared" si="5"/>
        <v>30000000</v>
      </c>
      <c r="G11" s="57">
        <f t="shared" si="5"/>
        <v>30000000</v>
      </c>
      <c r="H11" s="58">
        <f t="shared" si="5"/>
        <v>30000000</v>
      </c>
      <c r="I11" s="56" t="s">
        <v>49</v>
      </c>
      <c r="J11" s="57">
        <f t="shared" si="5"/>
        <v>30000000</v>
      </c>
      <c r="K11" s="57">
        <f t="shared" si="5"/>
        <v>30000000</v>
      </c>
      <c r="L11" s="57">
        <f t="shared" si="5"/>
        <v>30000000</v>
      </c>
      <c r="M11" s="57">
        <f t="shared" si="5"/>
        <v>30000000</v>
      </c>
      <c r="N11" s="57">
        <f t="shared" si="5"/>
        <v>36361000</v>
      </c>
      <c r="O11" s="59">
        <f t="shared" si="1"/>
        <v>366361000</v>
      </c>
      <c r="Q11" s="60"/>
    </row>
    <row r="12" spans="1:17" ht="25.5" customHeight="1">
      <c r="A12" s="56" t="s">
        <v>50</v>
      </c>
      <c r="B12" s="57">
        <f>B32+B94+B134</f>
        <v>6200</v>
      </c>
      <c r="C12" s="57">
        <f aca="true" t="shared" si="6" ref="C12:H12">C32+C94+C134</f>
        <v>6200</v>
      </c>
      <c r="D12" s="57">
        <f t="shared" si="6"/>
        <v>7500</v>
      </c>
      <c r="E12" s="57">
        <f t="shared" si="6"/>
        <v>7000</v>
      </c>
      <c r="F12" s="57">
        <f t="shared" si="6"/>
        <v>8000</v>
      </c>
      <c r="G12" s="57">
        <f t="shared" si="6"/>
        <v>8200</v>
      </c>
      <c r="H12" s="58">
        <f t="shared" si="6"/>
        <v>7500</v>
      </c>
      <c r="I12" s="56" t="s">
        <v>50</v>
      </c>
      <c r="J12" s="57">
        <f>J32+J94+J134</f>
        <v>7200</v>
      </c>
      <c r="K12" s="57">
        <f>K32+K94+K134</f>
        <v>8700</v>
      </c>
      <c r="L12" s="57">
        <f>L32+L94+L134</f>
        <v>7200</v>
      </c>
      <c r="M12" s="57">
        <f>M32+M94+M134</f>
        <v>7000</v>
      </c>
      <c r="N12" s="57">
        <f>N32+N94+N134</f>
        <v>6300</v>
      </c>
      <c r="O12" s="59">
        <f t="shared" si="1"/>
        <v>87000</v>
      </c>
      <c r="Q12" s="60"/>
    </row>
    <row r="13" spans="1:17" ht="25.5" customHeight="1">
      <c r="A13" s="56" t="s">
        <v>51</v>
      </c>
      <c r="B13" s="57">
        <f aca="true" t="shared" si="7" ref="B13:H13">B33+B53+B73+B95+B115+B135+B172</f>
        <v>115800</v>
      </c>
      <c r="C13" s="57">
        <f t="shared" si="7"/>
        <v>122600</v>
      </c>
      <c r="D13" s="57">
        <f t="shared" si="7"/>
        <v>139900</v>
      </c>
      <c r="E13" s="57">
        <f t="shared" si="7"/>
        <v>168200</v>
      </c>
      <c r="F13" s="57">
        <f t="shared" si="7"/>
        <v>216200</v>
      </c>
      <c r="G13" s="57">
        <f t="shared" si="7"/>
        <v>148100</v>
      </c>
      <c r="H13" s="58">
        <f t="shared" si="7"/>
        <v>140200</v>
      </c>
      <c r="I13" s="56" t="s">
        <v>51</v>
      </c>
      <c r="J13" s="57">
        <f>J33+J53+J73+J95+J115+J135+J172</f>
        <v>135500</v>
      </c>
      <c r="K13" s="57">
        <f>K33+K53+K73+K95+K115+K135+K172</f>
        <v>134100</v>
      </c>
      <c r="L13" s="57">
        <f>L33+L53+L73+L95+L115+L135+L172</f>
        <v>127000</v>
      </c>
      <c r="M13" s="57">
        <f>M33+M53+M73+M95+M115+M135+M172</f>
        <v>129000</v>
      </c>
      <c r="N13" s="57">
        <f>N33+N53+N73+N95+N115+N135+N172</f>
        <v>126400</v>
      </c>
      <c r="O13" s="59">
        <f t="shared" si="1"/>
        <v>1703000</v>
      </c>
      <c r="Q13" s="60"/>
    </row>
    <row r="14" spans="1:17" ht="25.5" customHeight="1">
      <c r="A14" s="61" t="s">
        <v>52</v>
      </c>
      <c r="B14" s="57">
        <f>B34+B54+B74+B96+B116+B136</f>
        <v>430000</v>
      </c>
      <c r="C14" s="57">
        <f aca="true" t="shared" si="8" ref="C14:H14">C34+C54+C74+C96+C116+C136</f>
        <v>541000</v>
      </c>
      <c r="D14" s="57">
        <f t="shared" si="8"/>
        <v>494000</v>
      </c>
      <c r="E14" s="57">
        <f t="shared" si="8"/>
        <v>547000</v>
      </c>
      <c r="F14" s="57">
        <f t="shared" si="8"/>
        <v>522000</v>
      </c>
      <c r="G14" s="57">
        <f t="shared" si="8"/>
        <v>534500</v>
      </c>
      <c r="H14" s="58">
        <f t="shared" si="8"/>
        <v>555500</v>
      </c>
      <c r="I14" s="61" t="s">
        <v>52</v>
      </c>
      <c r="J14" s="57">
        <f>J34+J54+J74+J96+J116+J136</f>
        <v>536500</v>
      </c>
      <c r="K14" s="57">
        <f>K34+K54+K74+K96+K116+K136</f>
        <v>530500</v>
      </c>
      <c r="L14" s="57">
        <f>L34+L54+L74+L96+L116+L136</f>
        <v>527000</v>
      </c>
      <c r="M14" s="57">
        <f>M34+M54+M74+M96+M116+M136</f>
        <v>537000</v>
      </c>
      <c r="N14" s="57">
        <f>N34+N54+N74+N96+N116+N136</f>
        <v>540000</v>
      </c>
      <c r="O14" s="59">
        <f t="shared" si="1"/>
        <v>6295000</v>
      </c>
      <c r="Q14" s="60"/>
    </row>
    <row r="15" spans="1:17" ht="25.5" customHeight="1">
      <c r="A15" s="61" t="s">
        <v>53</v>
      </c>
      <c r="B15" s="57">
        <f aca="true" t="shared" si="9" ref="B15:H15">B35+B97+B137+B55+B75+B155</f>
        <v>82900</v>
      </c>
      <c r="C15" s="57">
        <f t="shared" si="9"/>
        <v>86200</v>
      </c>
      <c r="D15" s="57">
        <f t="shared" si="9"/>
        <v>84200</v>
      </c>
      <c r="E15" s="57">
        <f t="shared" si="9"/>
        <v>79200</v>
      </c>
      <c r="F15" s="57">
        <f t="shared" si="9"/>
        <v>78700</v>
      </c>
      <c r="G15" s="57">
        <f t="shared" si="9"/>
        <v>65200</v>
      </c>
      <c r="H15" s="58">
        <f t="shared" si="9"/>
        <v>67300</v>
      </c>
      <c r="I15" s="61" t="s">
        <v>53</v>
      </c>
      <c r="J15" s="57">
        <f>J35+J97+J137+J55+J75+J155</f>
        <v>95800</v>
      </c>
      <c r="K15" s="57">
        <f>K35+K97+K137+K55+K75+K155</f>
        <v>71000</v>
      </c>
      <c r="L15" s="57">
        <f>L35+L97+L137+L55+L75+L155</f>
        <v>70900</v>
      </c>
      <c r="M15" s="57">
        <f>M35+M97+M137+M55+M75+M155</f>
        <v>69900</v>
      </c>
      <c r="N15" s="57">
        <f>N35+N97+N137+N55+N75+N155</f>
        <v>77700</v>
      </c>
      <c r="O15" s="59">
        <f t="shared" si="1"/>
        <v>929000</v>
      </c>
      <c r="Q15" s="60"/>
    </row>
    <row r="16" spans="1:17" ht="25.5" customHeight="1">
      <c r="A16" s="56" t="s">
        <v>54</v>
      </c>
      <c r="B16" s="57">
        <f>+B17+B21+B22</f>
        <v>1829800</v>
      </c>
      <c r="C16" s="57">
        <f>+C17+C21+C22</f>
        <v>2300400</v>
      </c>
      <c r="D16" s="57">
        <f aca="true" t="shared" si="10" ref="D16:J16">+D17+D21+D22</f>
        <v>3562500</v>
      </c>
      <c r="E16" s="57">
        <f t="shared" si="10"/>
        <v>2712900</v>
      </c>
      <c r="F16" s="57">
        <f t="shared" si="10"/>
        <v>1312000</v>
      </c>
      <c r="G16" s="57">
        <f t="shared" si="10"/>
        <v>1124000</v>
      </c>
      <c r="H16" s="58">
        <f t="shared" si="10"/>
        <v>822000</v>
      </c>
      <c r="I16" s="56" t="s">
        <v>54</v>
      </c>
      <c r="J16" s="57">
        <f t="shared" si="10"/>
        <v>849100</v>
      </c>
      <c r="K16" s="57">
        <f>+K17+K21+K22</f>
        <v>677000</v>
      </c>
      <c r="L16" s="57">
        <f>+L17+L21+L22</f>
        <v>728600</v>
      </c>
      <c r="M16" s="57">
        <f>+M17+M21+M22</f>
        <v>738900</v>
      </c>
      <c r="N16" s="57">
        <f>+N17+N21+N22</f>
        <v>502900</v>
      </c>
      <c r="O16" s="59">
        <f aca="true" t="shared" si="11" ref="O16:O23">SUM(B16+C16+D16+E16+F16+G16+H16+J16+K16+L16+M16+N16)</f>
        <v>17160100</v>
      </c>
      <c r="Q16" s="60"/>
    </row>
    <row r="17" spans="1:17" ht="25.5" customHeight="1">
      <c r="A17" s="62" t="s">
        <v>55</v>
      </c>
      <c r="B17" s="63">
        <f aca="true" t="shared" si="12" ref="B17:H17">SUM(B18:B20)</f>
        <v>1066500</v>
      </c>
      <c r="C17" s="63">
        <f t="shared" si="12"/>
        <v>1470300</v>
      </c>
      <c r="D17" s="63">
        <f t="shared" si="12"/>
        <v>2671200</v>
      </c>
      <c r="E17" s="63">
        <f t="shared" si="12"/>
        <v>1501100</v>
      </c>
      <c r="F17" s="63">
        <f t="shared" si="12"/>
        <v>604600</v>
      </c>
      <c r="G17" s="63">
        <f t="shared" si="12"/>
        <v>406300</v>
      </c>
      <c r="H17" s="64">
        <f t="shared" si="12"/>
        <v>112300</v>
      </c>
      <c r="I17" s="62" t="s">
        <v>55</v>
      </c>
      <c r="J17" s="63">
        <f>SUM(J18:J20)</f>
        <v>64900</v>
      </c>
      <c r="K17" s="63">
        <f>SUM(K18:K20)</f>
        <v>52400</v>
      </c>
      <c r="L17" s="63">
        <f>SUM(L18:L20)</f>
        <v>31300</v>
      </c>
      <c r="M17" s="63">
        <f>SUM(M18:M20)</f>
        <v>26500</v>
      </c>
      <c r="N17" s="63">
        <f>SUM(N18:N20)</f>
        <v>16400</v>
      </c>
      <c r="O17" s="65">
        <f t="shared" si="11"/>
        <v>8023800</v>
      </c>
      <c r="Q17" s="60"/>
    </row>
    <row r="18" spans="1:17" ht="25.5" customHeight="1">
      <c r="A18" s="66" t="s">
        <v>56</v>
      </c>
      <c r="B18" s="67">
        <f aca="true" t="shared" si="13" ref="B18:H22">B38+B58+B78+B100+B119+B140+B158+B175</f>
        <v>821200</v>
      </c>
      <c r="C18" s="67">
        <f t="shared" si="13"/>
        <v>1105900</v>
      </c>
      <c r="D18" s="67">
        <f t="shared" si="13"/>
        <v>2077300</v>
      </c>
      <c r="E18" s="67">
        <f t="shared" si="13"/>
        <v>1068300</v>
      </c>
      <c r="F18" s="67">
        <f t="shared" si="13"/>
        <v>392200</v>
      </c>
      <c r="G18" s="67">
        <f t="shared" si="13"/>
        <v>272500</v>
      </c>
      <c r="H18" s="68">
        <f t="shared" si="13"/>
        <v>87200</v>
      </c>
      <c r="I18" s="66" t="s">
        <v>56</v>
      </c>
      <c r="J18" s="67">
        <f aca="true" t="shared" si="14" ref="J18:N22">J38+J58+J78+J100+J119+J140+J158+J175</f>
        <v>51500</v>
      </c>
      <c r="K18" s="67">
        <f t="shared" si="14"/>
        <v>45500</v>
      </c>
      <c r="L18" s="67">
        <f t="shared" si="14"/>
        <v>24500</v>
      </c>
      <c r="M18" s="67">
        <f t="shared" si="14"/>
        <v>21200</v>
      </c>
      <c r="N18" s="67">
        <f t="shared" si="14"/>
        <v>12000</v>
      </c>
      <c r="O18" s="69">
        <f t="shared" si="11"/>
        <v>5979300</v>
      </c>
      <c r="Q18" s="60"/>
    </row>
    <row r="19" spans="1:17" ht="25.5" customHeight="1">
      <c r="A19" s="70" t="s">
        <v>57</v>
      </c>
      <c r="B19" s="67">
        <f t="shared" si="13"/>
        <v>239400</v>
      </c>
      <c r="C19" s="67">
        <f t="shared" si="13"/>
        <v>357300</v>
      </c>
      <c r="D19" s="67">
        <f t="shared" si="13"/>
        <v>583900</v>
      </c>
      <c r="E19" s="67">
        <f t="shared" si="13"/>
        <v>427700</v>
      </c>
      <c r="F19" s="67">
        <f t="shared" si="13"/>
        <v>210500</v>
      </c>
      <c r="G19" s="67">
        <f t="shared" si="13"/>
        <v>132400</v>
      </c>
      <c r="H19" s="68">
        <f t="shared" si="13"/>
        <v>24400</v>
      </c>
      <c r="I19" s="70" t="s">
        <v>57</v>
      </c>
      <c r="J19" s="67">
        <f t="shared" si="14"/>
        <v>13300</v>
      </c>
      <c r="K19" s="67">
        <f t="shared" si="14"/>
        <v>6900</v>
      </c>
      <c r="L19" s="67">
        <f t="shared" si="14"/>
        <v>6800</v>
      </c>
      <c r="M19" s="67">
        <f t="shared" si="14"/>
        <v>5300</v>
      </c>
      <c r="N19" s="67">
        <f t="shared" si="14"/>
        <v>4400</v>
      </c>
      <c r="O19" s="69">
        <f t="shared" si="11"/>
        <v>2012300</v>
      </c>
      <c r="Q19" s="60"/>
    </row>
    <row r="20" spans="1:17" ht="25.5" customHeight="1">
      <c r="A20" s="66" t="s">
        <v>58</v>
      </c>
      <c r="B20" s="67">
        <f t="shared" si="13"/>
        <v>5900</v>
      </c>
      <c r="C20" s="67">
        <f t="shared" si="13"/>
        <v>7100</v>
      </c>
      <c r="D20" s="67">
        <f t="shared" si="13"/>
        <v>10000</v>
      </c>
      <c r="E20" s="67">
        <f t="shared" si="13"/>
        <v>5100</v>
      </c>
      <c r="F20" s="67">
        <f t="shared" si="13"/>
        <v>1900</v>
      </c>
      <c r="G20" s="67">
        <f t="shared" si="13"/>
        <v>1400</v>
      </c>
      <c r="H20" s="68">
        <f t="shared" si="13"/>
        <v>700</v>
      </c>
      <c r="I20" s="66" t="s">
        <v>58</v>
      </c>
      <c r="J20" s="67">
        <f t="shared" si="14"/>
        <v>100</v>
      </c>
      <c r="K20" s="67">
        <f t="shared" si="14"/>
        <v>0</v>
      </c>
      <c r="L20" s="67">
        <f t="shared" si="14"/>
        <v>0</v>
      </c>
      <c r="M20" s="67">
        <f t="shared" si="14"/>
        <v>0</v>
      </c>
      <c r="N20" s="67">
        <f t="shared" si="14"/>
        <v>0</v>
      </c>
      <c r="O20" s="69">
        <f t="shared" si="11"/>
        <v>32200</v>
      </c>
      <c r="Q20" s="60"/>
    </row>
    <row r="21" spans="1:17" ht="25.5" customHeight="1">
      <c r="A21" s="71" t="s">
        <v>59</v>
      </c>
      <c r="B21" s="72">
        <f t="shared" si="13"/>
        <v>721700</v>
      </c>
      <c r="C21" s="72">
        <f t="shared" si="13"/>
        <v>779300</v>
      </c>
      <c r="D21" s="72">
        <f t="shared" si="13"/>
        <v>794300</v>
      </c>
      <c r="E21" s="72">
        <f t="shared" si="13"/>
        <v>673400</v>
      </c>
      <c r="F21" s="72">
        <f t="shared" si="13"/>
        <v>644900</v>
      </c>
      <c r="G21" s="72">
        <f t="shared" si="13"/>
        <v>669900</v>
      </c>
      <c r="H21" s="73">
        <f t="shared" si="13"/>
        <v>600100</v>
      </c>
      <c r="I21" s="71" t="s">
        <v>59</v>
      </c>
      <c r="J21" s="72">
        <f t="shared" si="14"/>
        <v>740500</v>
      </c>
      <c r="K21" s="72">
        <f t="shared" si="14"/>
        <v>582200</v>
      </c>
      <c r="L21" s="72">
        <f t="shared" si="14"/>
        <v>654900</v>
      </c>
      <c r="M21" s="72">
        <f t="shared" si="14"/>
        <v>670200</v>
      </c>
      <c r="N21" s="72">
        <f t="shared" si="14"/>
        <v>443500</v>
      </c>
      <c r="O21" s="69">
        <f t="shared" si="11"/>
        <v>7974900</v>
      </c>
      <c r="Q21" s="60"/>
    </row>
    <row r="22" spans="1:17" ht="25.5" customHeight="1" thickBot="1">
      <c r="A22" s="71" t="s">
        <v>60</v>
      </c>
      <c r="B22" s="72">
        <f t="shared" si="13"/>
        <v>41600</v>
      </c>
      <c r="C22" s="72">
        <f t="shared" si="13"/>
        <v>50800</v>
      </c>
      <c r="D22" s="72">
        <f t="shared" si="13"/>
        <v>97000</v>
      </c>
      <c r="E22" s="72">
        <f t="shared" si="13"/>
        <v>538400</v>
      </c>
      <c r="F22" s="72">
        <f t="shared" si="13"/>
        <v>62500</v>
      </c>
      <c r="G22" s="72">
        <f t="shared" si="13"/>
        <v>47800</v>
      </c>
      <c r="H22" s="73">
        <f t="shared" si="13"/>
        <v>109600</v>
      </c>
      <c r="I22" s="71" t="s">
        <v>60</v>
      </c>
      <c r="J22" s="72">
        <f t="shared" si="14"/>
        <v>43700</v>
      </c>
      <c r="K22" s="72">
        <f t="shared" si="14"/>
        <v>42400</v>
      </c>
      <c r="L22" s="72">
        <f t="shared" si="14"/>
        <v>42400</v>
      </c>
      <c r="M22" s="72">
        <f t="shared" si="14"/>
        <v>42200</v>
      </c>
      <c r="N22" s="72">
        <f t="shared" si="14"/>
        <v>43000</v>
      </c>
      <c r="O22" s="69">
        <f t="shared" si="11"/>
        <v>1161400</v>
      </c>
      <c r="Q22" s="60"/>
    </row>
    <row r="23" spans="1:15" ht="25.5" customHeight="1" thickBot="1">
      <c r="A23" s="74" t="s">
        <v>17</v>
      </c>
      <c r="B23" s="75">
        <f aca="true" t="shared" si="15" ref="B23:H23">SUM(B7:B16)</f>
        <v>858974700</v>
      </c>
      <c r="C23" s="75">
        <f t="shared" si="15"/>
        <v>931906000</v>
      </c>
      <c r="D23" s="75">
        <f t="shared" si="15"/>
        <v>1063987800</v>
      </c>
      <c r="E23" s="75">
        <f t="shared" si="15"/>
        <v>892206600</v>
      </c>
      <c r="F23" s="75">
        <f t="shared" si="15"/>
        <v>892232800</v>
      </c>
      <c r="G23" s="75">
        <f t="shared" si="15"/>
        <v>899860400</v>
      </c>
      <c r="H23" s="76">
        <f t="shared" si="15"/>
        <v>957668100</v>
      </c>
      <c r="I23" s="74" t="s">
        <v>17</v>
      </c>
      <c r="J23" s="75">
        <f>SUM(J7:J16)</f>
        <v>1000387600</v>
      </c>
      <c r="K23" s="75">
        <f>SUM(K7:K16)</f>
        <v>969991400</v>
      </c>
      <c r="L23" s="75">
        <f>SUM(L7:L16)</f>
        <v>1000053600</v>
      </c>
      <c r="M23" s="75">
        <f>SUM(M7:M16)</f>
        <v>979837100</v>
      </c>
      <c r="N23" s="75">
        <f>SUM(N7:N16)</f>
        <v>1017564000</v>
      </c>
      <c r="O23" s="77">
        <f t="shared" si="11"/>
        <v>11464670100</v>
      </c>
    </row>
    <row r="24" spans="1:15" ht="30" customHeight="1">
      <c r="A24" s="35" t="s">
        <v>61</v>
      </c>
      <c r="B24" s="35"/>
      <c r="C24" s="35"/>
      <c r="D24" s="35"/>
      <c r="E24" s="35"/>
      <c r="F24" s="35"/>
      <c r="G24" s="35"/>
      <c r="H24" s="35"/>
      <c r="I24" s="35" t="s">
        <v>62</v>
      </c>
      <c r="J24" s="35"/>
      <c r="K24" s="35"/>
      <c r="L24" s="35"/>
      <c r="M24" s="78"/>
      <c r="N24" s="35"/>
      <c r="O24" s="35"/>
    </row>
    <row r="25" spans="1:15" ht="30" customHeight="1">
      <c r="A25" s="38" t="s">
        <v>29</v>
      </c>
      <c r="B25" s="38"/>
      <c r="C25" s="38"/>
      <c r="D25" s="38"/>
      <c r="E25" s="39"/>
      <c r="F25" s="39"/>
      <c r="G25" s="39"/>
      <c r="H25" s="39"/>
      <c r="I25" s="38" t="s">
        <v>29</v>
      </c>
      <c r="J25" s="40"/>
      <c r="K25" s="40"/>
      <c r="L25" s="40"/>
      <c r="M25" s="40"/>
      <c r="N25" s="40"/>
      <c r="O25" s="41"/>
    </row>
    <row r="26" spans="1:15" ht="30" customHeight="1">
      <c r="A26" s="42" t="s">
        <v>63</v>
      </c>
      <c r="B26" s="42"/>
      <c r="C26" s="42"/>
      <c r="D26" s="42"/>
      <c r="E26" s="42"/>
      <c r="F26" s="42"/>
      <c r="G26" s="42"/>
      <c r="H26" s="42"/>
      <c r="I26" s="42" t="s">
        <v>63</v>
      </c>
      <c r="J26" s="42"/>
      <c r="K26" s="42"/>
      <c r="L26" s="42"/>
      <c r="M26" s="42"/>
      <c r="N26" s="42"/>
      <c r="O26" s="42"/>
    </row>
    <row r="27" spans="1:15" ht="30" customHeight="1" thickBot="1">
      <c r="A27" s="43"/>
      <c r="B27" s="44"/>
      <c r="C27" s="44"/>
      <c r="D27" s="45" t="s">
        <v>14</v>
      </c>
      <c r="E27" s="44"/>
      <c r="F27" s="44"/>
      <c r="G27" s="44"/>
      <c r="H27" s="46" t="s">
        <v>30</v>
      </c>
      <c r="I27" s="43"/>
      <c r="J27" s="44"/>
      <c r="K27" s="44"/>
      <c r="L27" s="45" t="s">
        <v>14</v>
      </c>
      <c r="M27" s="45" t="s">
        <v>14</v>
      </c>
      <c r="N27" s="44"/>
      <c r="O27" s="46" t="s">
        <v>30</v>
      </c>
    </row>
    <row r="28" spans="1:15" ht="30" customHeight="1">
      <c r="A28" s="47" t="s">
        <v>64</v>
      </c>
      <c r="B28" s="48" t="s">
        <v>32</v>
      </c>
      <c r="C28" s="48" t="s">
        <v>33</v>
      </c>
      <c r="D28" s="48" t="s">
        <v>34</v>
      </c>
      <c r="E28" s="48" t="s">
        <v>35</v>
      </c>
      <c r="F28" s="48" t="s">
        <v>36</v>
      </c>
      <c r="G28" s="48" t="s">
        <v>37</v>
      </c>
      <c r="H28" s="49" t="s">
        <v>38</v>
      </c>
      <c r="I28" s="47" t="s">
        <v>65</v>
      </c>
      <c r="J28" s="48" t="s">
        <v>40</v>
      </c>
      <c r="K28" s="48" t="s">
        <v>41</v>
      </c>
      <c r="L28" s="48" t="s">
        <v>42</v>
      </c>
      <c r="M28" s="48" t="s">
        <v>43</v>
      </c>
      <c r="N28" s="79" t="s">
        <v>44</v>
      </c>
      <c r="O28" s="79" t="s">
        <v>17</v>
      </c>
    </row>
    <row r="29" spans="1:15" ht="30" customHeight="1" thickBot="1">
      <c r="A29" s="51"/>
      <c r="B29" s="52" t="s">
        <v>14</v>
      </c>
      <c r="C29" s="53"/>
      <c r="D29" s="53"/>
      <c r="E29" s="53"/>
      <c r="F29" s="53"/>
      <c r="G29" s="53"/>
      <c r="H29" s="54"/>
      <c r="I29" s="51"/>
      <c r="J29" s="53"/>
      <c r="K29" s="53"/>
      <c r="L29" s="53"/>
      <c r="M29" s="53"/>
      <c r="N29" s="80"/>
      <c r="O29" s="80"/>
    </row>
    <row r="30" spans="1:15" ht="30" customHeight="1">
      <c r="A30" s="56" t="s">
        <v>66</v>
      </c>
      <c r="B30" s="57">
        <v>958000</v>
      </c>
      <c r="C30" s="57">
        <v>1110000</v>
      </c>
      <c r="D30" s="57">
        <v>1153000</v>
      </c>
      <c r="E30" s="57">
        <v>736000</v>
      </c>
      <c r="F30" s="57">
        <v>801000</v>
      </c>
      <c r="G30" s="57">
        <v>761000</v>
      </c>
      <c r="H30" s="58">
        <v>696000</v>
      </c>
      <c r="I30" s="56" t="s">
        <v>66</v>
      </c>
      <c r="J30" s="57">
        <v>736000</v>
      </c>
      <c r="K30" s="57">
        <v>692000</v>
      </c>
      <c r="L30" s="57">
        <v>732000</v>
      </c>
      <c r="M30" s="57">
        <v>684000</v>
      </c>
      <c r="N30" s="57">
        <v>641000</v>
      </c>
      <c r="O30" s="59">
        <f aca="true" t="shared" si="16" ref="O30:O35">B30+C30+D30+E30+F30+G30+H30+J30+K30+L30+M30+N30</f>
        <v>9700000</v>
      </c>
    </row>
    <row r="31" spans="1:15" ht="30" customHeight="1">
      <c r="A31" s="56" t="s">
        <v>67</v>
      </c>
      <c r="B31" s="57">
        <v>177000</v>
      </c>
      <c r="C31" s="57">
        <v>192500</v>
      </c>
      <c r="D31" s="57">
        <v>148500</v>
      </c>
      <c r="E31" s="57">
        <v>250500</v>
      </c>
      <c r="F31" s="57">
        <v>160500</v>
      </c>
      <c r="G31" s="57">
        <v>217000</v>
      </c>
      <c r="H31" s="58">
        <v>284000</v>
      </c>
      <c r="I31" s="56" t="s">
        <v>67</v>
      </c>
      <c r="J31" s="57">
        <v>334000</v>
      </c>
      <c r="K31" s="57">
        <v>313500</v>
      </c>
      <c r="L31" s="57">
        <v>259500</v>
      </c>
      <c r="M31" s="57">
        <v>173500</v>
      </c>
      <c r="N31" s="57">
        <v>228500</v>
      </c>
      <c r="O31" s="59">
        <f t="shared" si="16"/>
        <v>2739000</v>
      </c>
    </row>
    <row r="32" spans="1:15" ht="30" customHeight="1">
      <c r="A32" s="56" t="s">
        <v>68</v>
      </c>
      <c r="B32" s="57">
        <v>1300</v>
      </c>
      <c r="C32" s="57">
        <v>1300</v>
      </c>
      <c r="D32" s="57">
        <v>2500</v>
      </c>
      <c r="E32" s="57">
        <v>2100</v>
      </c>
      <c r="F32" s="57">
        <v>3100</v>
      </c>
      <c r="G32" s="57">
        <v>3300</v>
      </c>
      <c r="H32" s="58">
        <v>2600</v>
      </c>
      <c r="I32" s="56" t="s">
        <v>68</v>
      </c>
      <c r="J32" s="57">
        <v>2300</v>
      </c>
      <c r="K32" s="57">
        <v>3800</v>
      </c>
      <c r="L32" s="57">
        <v>2200</v>
      </c>
      <c r="M32" s="57">
        <v>2100</v>
      </c>
      <c r="N32" s="57">
        <v>1400</v>
      </c>
      <c r="O32" s="59">
        <f t="shared" si="16"/>
        <v>28000</v>
      </c>
    </row>
    <row r="33" spans="1:15" ht="30" customHeight="1">
      <c r="A33" s="56" t="s">
        <v>69</v>
      </c>
      <c r="B33" s="57">
        <v>37600</v>
      </c>
      <c r="C33" s="57">
        <v>45500</v>
      </c>
      <c r="D33" s="57">
        <v>58500</v>
      </c>
      <c r="E33" s="57">
        <v>75800</v>
      </c>
      <c r="F33" s="57">
        <v>131000</v>
      </c>
      <c r="G33" s="57">
        <v>63000</v>
      </c>
      <c r="H33" s="58">
        <v>55000</v>
      </c>
      <c r="I33" s="56" t="s">
        <v>69</v>
      </c>
      <c r="J33" s="57">
        <v>50600</v>
      </c>
      <c r="K33" s="57">
        <v>49600</v>
      </c>
      <c r="L33" s="57">
        <v>45200</v>
      </c>
      <c r="M33" s="57">
        <v>47200</v>
      </c>
      <c r="N33" s="57">
        <v>42000</v>
      </c>
      <c r="O33" s="59">
        <f t="shared" si="16"/>
        <v>701000</v>
      </c>
    </row>
    <row r="34" spans="1:15" ht="30" customHeight="1">
      <c r="A34" s="61" t="s">
        <v>70</v>
      </c>
      <c r="B34" s="57">
        <v>218000</v>
      </c>
      <c r="C34" s="57">
        <v>327000</v>
      </c>
      <c r="D34" s="57">
        <v>278000</v>
      </c>
      <c r="E34" s="57">
        <v>327000</v>
      </c>
      <c r="F34" s="57">
        <v>302000</v>
      </c>
      <c r="G34" s="57">
        <v>315000</v>
      </c>
      <c r="H34" s="58">
        <v>336000</v>
      </c>
      <c r="I34" s="61" t="s">
        <v>70</v>
      </c>
      <c r="J34" s="57">
        <v>317000</v>
      </c>
      <c r="K34" s="57">
        <v>309000</v>
      </c>
      <c r="L34" s="57">
        <v>305000</v>
      </c>
      <c r="M34" s="57">
        <v>314000</v>
      </c>
      <c r="N34" s="57">
        <v>307000</v>
      </c>
      <c r="O34" s="59">
        <f t="shared" si="16"/>
        <v>3655000</v>
      </c>
    </row>
    <row r="35" spans="1:15" ht="30" customHeight="1">
      <c r="A35" s="61" t="s">
        <v>71</v>
      </c>
      <c r="B35" s="57">
        <v>37000</v>
      </c>
      <c r="C35" s="57">
        <v>40500</v>
      </c>
      <c r="D35" s="57">
        <v>38500</v>
      </c>
      <c r="E35" s="57">
        <v>33500</v>
      </c>
      <c r="F35" s="57">
        <v>32500</v>
      </c>
      <c r="G35" s="57">
        <v>19000</v>
      </c>
      <c r="H35" s="58">
        <v>21000</v>
      </c>
      <c r="I35" s="61" t="s">
        <v>71</v>
      </c>
      <c r="J35" s="57">
        <v>49500</v>
      </c>
      <c r="K35" s="57">
        <v>24500</v>
      </c>
      <c r="L35" s="57">
        <v>24500</v>
      </c>
      <c r="M35" s="57">
        <v>23300</v>
      </c>
      <c r="N35" s="57">
        <v>27200</v>
      </c>
      <c r="O35" s="59">
        <f t="shared" si="16"/>
        <v>371000</v>
      </c>
    </row>
    <row r="36" spans="1:17" ht="30" customHeight="1">
      <c r="A36" s="56" t="s">
        <v>72</v>
      </c>
      <c r="B36" s="57">
        <f>B37+B41+B42</f>
        <v>151600</v>
      </c>
      <c r="C36" s="57">
        <f aca="true" t="shared" si="17" ref="C36:H36">C37+C41+C42</f>
        <v>182900</v>
      </c>
      <c r="D36" s="57">
        <f t="shared" si="17"/>
        <v>681400</v>
      </c>
      <c r="E36" s="57">
        <f t="shared" si="17"/>
        <v>598000</v>
      </c>
      <c r="F36" s="57">
        <f t="shared" si="17"/>
        <v>207300</v>
      </c>
      <c r="G36" s="57">
        <f t="shared" si="17"/>
        <v>172200</v>
      </c>
      <c r="H36" s="58">
        <f t="shared" si="17"/>
        <v>111100</v>
      </c>
      <c r="I36" s="56" t="s">
        <v>72</v>
      </c>
      <c r="J36" s="81">
        <f>J37+J41+J42</f>
        <v>106500</v>
      </c>
      <c r="K36" s="57">
        <f>K37+K41+K42</f>
        <v>103300</v>
      </c>
      <c r="L36" s="57">
        <f>L37+L41+L42</f>
        <v>96100</v>
      </c>
      <c r="M36" s="57">
        <f>M37+M41+M42</f>
        <v>91300</v>
      </c>
      <c r="N36" s="57">
        <f>N37+N41+N42</f>
        <v>80400</v>
      </c>
      <c r="O36" s="59">
        <f aca="true" t="shared" si="18" ref="O36:O43">SUM(B36+C36+D36+E36+F36+G36+H36+J36+K36+L36+M36+N36)</f>
        <v>2582100</v>
      </c>
      <c r="Q36" s="82"/>
    </row>
    <row r="37" spans="1:17" ht="30" customHeight="1">
      <c r="A37" s="62" t="s">
        <v>73</v>
      </c>
      <c r="B37" s="83">
        <f aca="true" t="shared" si="19" ref="B37:H37">SUM(B38:B40)</f>
        <v>79500</v>
      </c>
      <c r="C37" s="84">
        <f t="shared" si="19"/>
        <v>110500</v>
      </c>
      <c r="D37" s="84">
        <f t="shared" si="19"/>
        <v>589300</v>
      </c>
      <c r="E37" s="84">
        <f t="shared" si="19"/>
        <v>522900</v>
      </c>
      <c r="F37" s="84">
        <f t="shared" si="19"/>
        <v>135500</v>
      </c>
      <c r="G37" s="84">
        <f t="shared" si="19"/>
        <v>97500</v>
      </c>
      <c r="H37" s="64">
        <f t="shared" si="19"/>
        <v>37300</v>
      </c>
      <c r="I37" s="62" t="s">
        <v>73</v>
      </c>
      <c r="J37" s="83">
        <f>SUM(J38:J40)</f>
        <v>33200</v>
      </c>
      <c r="K37" s="84">
        <f>SUM(K38:K40)</f>
        <v>30300</v>
      </c>
      <c r="L37" s="84">
        <f>SUM(L38:L40)</f>
        <v>23000</v>
      </c>
      <c r="M37" s="84">
        <f>SUM(M38:M40)</f>
        <v>18500</v>
      </c>
      <c r="N37" s="85">
        <f>SUM(N38:N40)</f>
        <v>8400</v>
      </c>
      <c r="O37" s="65">
        <f t="shared" si="18"/>
        <v>1685900</v>
      </c>
      <c r="Q37" s="82"/>
    </row>
    <row r="38" spans="1:17" ht="30" customHeight="1">
      <c r="A38" s="66" t="s">
        <v>74</v>
      </c>
      <c r="B38" s="67">
        <v>66600</v>
      </c>
      <c r="C38" s="67">
        <v>81000</v>
      </c>
      <c r="D38" s="67">
        <v>484600</v>
      </c>
      <c r="E38" s="67">
        <v>434000</v>
      </c>
      <c r="F38" s="67">
        <v>113200</v>
      </c>
      <c r="G38" s="67">
        <v>80000</v>
      </c>
      <c r="H38" s="68">
        <v>29200</v>
      </c>
      <c r="I38" s="66" t="s">
        <v>74</v>
      </c>
      <c r="J38" s="67">
        <v>26700</v>
      </c>
      <c r="K38" s="67">
        <v>25500</v>
      </c>
      <c r="L38" s="67">
        <v>17500</v>
      </c>
      <c r="M38" s="67">
        <v>14200</v>
      </c>
      <c r="N38" s="67">
        <v>5000</v>
      </c>
      <c r="O38" s="69">
        <f t="shared" si="18"/>
        <v>1377500</v>
      </c>
      <c r="Q38" s="82"/>
    </row>
    <row r="39" spans="1:17" ht="30" customHeight="1">
      <c r="A39" s="70" t="s">
        <v>75</v>
      </c>
      <c r="B39" s="67">
        <v>12400</v>
      </c>
      <c r="C39" s="67">
        <v>28700</v>
      </c>
      <c r="D39" s="67">
        <v>102500</v>
      </c>
      <c r="E39" s="67">
        <v>87200</v>
      </c>
      <c r="F39" s="67">
        <v>22000</v>
      </c>
      <c r="G39" s="67">
        <v>17300</v>
      </c>
      <c r="H39" s="68">
        <v>7900</v>
      </c>
      <c r="I39" s="70" t="s">
        <v>75</v>
      </c>
      <c r="J39" s="67">
        <v>6500</v>
      </c>
      <c r="K39" s="67">
        <v>4800</v>
      </c>
      <c r="L39" s="67">
        <v>5500</v>
      </c>
      <c r="M39" s="67">
        <v>4300</v>
      </c>
      <c r="N39" s="67">
        <v>3400</v>
      </c>
      <c r="O39" s="69">
        <f t="shared" si="18"/>
        <v>302500</v>
      </c>
      <c r="Q39" s="82"/>
    </row>
    <row r="40" spans="1:17" ht="30" customHeight="1">
      <c r="A40" s="66" t="s">
        <v>76</v>
      </c>
      <c r="B40" s="67">
        <v>500</v>
      </c>
      <c r="C40" s="67">
        <v>800</v>
      </c>
      <c r="D40" s="67">
        <v>2200</v>
      </c>
      <c r="E40" s="67">
        <v>1700</v>
      </c>
      <c r="F40" s="67">
        <v>300</v>
      </c>
      <c r="G40" s="67">
        <v>200</v>
      </c>
      <c r="H40" s="68">
        <v>200</v>
      </c>
      <c r="I40" s="66" t="s">
        <v>76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9">
        <f t="shared" si="18"/>
        <v>5900</v>
      </c>
      <c r="Q40" s="82"/>
    </row>
    <row r="41" spans="1:17" ht="30" customHeight="1">
      <c r="A41" s="71" t="s">
        <v>59</v>
      </c>
      <c r="B41" s="63">
        <v>70600</v>
      </c>
      <c r="C41" s="63">
        <v>70600</v>
      </c>
      <c r="D41" s="63">
        <v>70600</v>
      </c>
      <c r="E41" s="63">
        <v>70600</v>
      </c>
      <c r="F41" s="63">
        <v>68900</v>
      </c>
      <c r="G41" s="63">
        <v>72200</v>
      </c>
      <c r="H41" s="64">
        <v>70600</v>
      </c>
      <c r="I41" s="71" t="s">
        <v>59</v>
      </c>
      <c r="J41" s="63">
        <v>70700</v>
      </c>
      <c r="K41" s="63">
        <v>70500</v>
      </c>
      <c r="L41" s="63">
        <v>70600</v>
      </c>
      <c r="M41" s="63">
        <v>70500</v>
      </c>
      <c r="N41" s="63">
        <v>70500</v>
      </c>
      <c r="O41" s="69">
        <f t="shared" si="18"/>
        <v>846900</v>
      </c>
      <c r="Q41" s="82"/>
    </row>
    <row r="42" spans="1:17" ht="30" customHeight="1" thickBot="1">
      <c r="A42" s="71" t="s">
        <v>60</v>
      </c>
      <c r="B42" s="63">
        <v>1500</v>
      </c>
      <c r="C42" s="63">
        <v>1800</v>
      </c>
      <c r="D42" s="63">
        <v>21500</v>
      </c>
      <c r="E42" s="63">
        <v>4500</v>
      </c>
      <c r="F42" s="63">
        <v>2900</v>
      </c>
      <c r="G42" s="63">
        <v>2500</v>
      </c>
      <c r="H42" s="64">
        <v>3200</v>
      </c>
      <c r="I42" s="71" t="s">
        <v>60</v>
      </c>
      <c r="J42" s="63">
        <v>2600</v>
      </c>
      <c r="K42" s="63">
        <v>2500</v>
      </c>
      <c r="L42" s="63">
        <v>2500</v>
      </c>
      <c r="M42" s="63">
        <v>2300</v>
      </c>
      <c r="N42" s="63">
        <v>1500</v>
      </c>
      <c r="O42" s="69">
        <f t="shared" si="18"/>
        <v>49300</v>
      </c>
      <c r="Q42" s="82"/>
    </row>
    <row r="43" spans="1:15" ht="30" customHeight="1" thickBot="1">
      <c r="A43" s="74" t="s">
        <v>17</v>
      </c>
      <c r="B43" s="86">
        <f aca="true" t="shared" si="20" ref="B43:H43">SUM(B30:B36)</f>
        <v>1580500</v>
      </c>
      <c r="C43" s="86">
        <f t="shared" si="20"/>
        <v>1899700</v>
      </c>
      <c r="D43" s="86">
        <f t="shared" si="20"/>
        <v>2360400</v>
      </c>
      <c r="E43" s="86">
        <f t="shared" si="20"/>
        <v>2022900</v>
      </c>
      <c r="F43" s="86">
        <f t="shared" si="20"/>
        <v>1637400</v>
      </c>
      <c r="G43" s="86">
        <f t="shared" si="20"/>
        <v>1550500</v>
      </c>
      <c r="H43" s="87">
        <f t="shared" si="20"/>
        <v>1505700</v>
      </c>
      <c r="I43" s="74" t="s">
        <v>17</v>
      </c>
      <c r="J43" s="86">
        <f>SUM(J30:J36)</f>
        <v>1595900</v>
      </c>
      <c r="K43" s="86">
        <f>SUM(K30:K36)</f>
        <v>1495700</v>
      </c>
      <c r="L43" s="86">
        <f>SUM(L30:L36)</f>
        <v>1464500</v>
      </c>
      <c r="M43" s="86">
        <f>SUM(M30:M36)</f>
        <v>1335400</v>
      </c>
      <c r="N43" s="86">
        <f>SUM(N30:N36)</f>
        <v>1327500</v>
      </c>
      <c r="O43" s="77">
        <f t="shared" si="18"/>
        <v>19776100</v>
      </c>
    </row>
    <row r="44" spans="1:15" ht="30" customHeight="1">
      <c r="A44" s="35" t="s">
        <v>77</v>
      </c>
      <c r="B44" s="35"/>
      <c r="C44" s="35"/>
      <c r="D44" s="35"/>
      <c r="E44" s="35"/>
      <c r="F44" s="35"/>
      <c r="G44" s="35"/>
      <c r="H44" s="35"/>
      <c r="I44" s="35" t="s">
        <v>78</v>
      </c>
      <c r="J44" s="35"/>
      <c r="K44" s="35"/>
      <c r="L44" s="35"/>
      <c r="M44" s="35"/>
      <c r="N44" s="35"/>
      <c r="O44" s="35"/>
    </row>
    <row r="45" spans="1:15" ht="30" customHeight="1">
      <c r="A45" s="38" t="s">
        <v>29</v>
      </c>
      <c r="B45" s="38"/>
      <c r="C45" s="38"/>
      <c r="D45" s="38"/>
      <c r="E45" s="39"/>
      <c r="F45" s="39"/>
      <c r="G45" s="39"/>
      <c r="H45" s="39"/>
      <c r="I45" s="38" t="s">
        <v>29</v>
      </c>
      <c r="J45" s="40"/>
      <c r="K45" s="40"/>
      <c r="L45" s="40"/>
      <c r="M45" s="40"/>
      <c r="N45" s="40"/>
      <c r="O45" s="41"/>
    </row>
    <row r="46" spans="1:15" ht="30" customHeight="1">
      <c r="A46" s="42" t="s">
        <v>79</v>
      </c>
      <c r="B46" s="42"/>
      <c r="C46" s="42"/>
      <c r="D46" s="42"/>
      <c r="E46" s="42"/>
      <c r="F46" s="42"/>
      <c r="G46" s="42"/>
      <c r="H46" s="42"/>
      <c r="I46" s="42" t="s">
        <v>79</v>
      </c>
      <c r="J46" s="42"/>
      <c r="K46" s="42"/>
      <c r="L46" s="42"/>
      <c r="M46" s="42"/>
      <c r="N46" s="42"/>
      <c r="O46" s="42"/>
    </row>
    <row r="47" spans="1:15" ht="30" customHeight="1" thickBot="1">
      <c r="A47" s="43"/>
      <c r="B47" s="44"/>
      <c r="C47" s="44"/>
      <c r="D47" s="45" t="s">
        <v>14</v>
      </c>
      <c r="E47" s="44"/>
      <c r="F47" s="44"/>
      <c r="G47" s="44"/>
      <c r="H47" s="46" t="s">
        <v>30</v>
      </c>
      <c r="I47" s="43"/>
      <c r="J47" s="44"/>
      <c r="K47" s="44"/>
      <c r="L47" s="45" t="s">
        <v>14</v>
      </c>
      <c r="M47" s="45" t="s">
        <v>14</v>
      </c>
      <c r="N47" s="44"/>
      <c r="O47" s="46" t="s">
        <v>30</v>
      </c>
    </row>
    <row r="48" spans="1:15" ht="30" customHeight="1">
      <c r="A48" s="47" t="s">
        <v>80</v>
      </c>
      <c r="B48" s="48" t="s">
        <v>32</v>
      </c>
      <c r="C48" s="48" t="s">
        <v>33</v>
      </c>
      <c r="D48" s="48" t="s">
        <v>34</v>
      </c>
      <c r="E48" s="48" t="s">
        <v>35</v>
      </c>
      <c r="F48" s="48" t="s">
        <v>36</v>
      </c>
      <c r="G48" s="48" t="s">
        <v>37</v>
      </c>
      <c r="H48" s="49" t="s">
        <v>38</v>
      </c>
      <c r="I48" s="47" t="s">
        <v>65</v>
      </c>
      <c r="J48" s="48" t="s">
        <v>40</v>
      </c>
      <c r="K48" s="48" t="s">
        <v>41</v>
      </c>
      <c r="L48" s="48" t="s">
        <v>42</v>
      </c>
      <c r="M48" s="48" t="s">
        <v>43</v>
      </c>
      <c r="N48" s="79" t="s">
        <v>44</v>
      </c>
      <c r="O48" s="50" t="s">
        <v>17</v>
      </c>
    </row>
    <row r="49" spans="1:15" ht="30" customHeight="1" thickBot="1">
      <c r="A49" s="51"/>
      <c r="B49" s="52" t="s">
        <v>14</v>
      </c>
      <c r="C49" s="53"/>
      <c r="D49" s="53"/>
      <c r="E49" s="53"/>
      <c r="F49" s="53"/>
      <c r="G49" s="53"/>
      <c r="H49" s="54"/>
      <c r="I49" s="51"/>
      <c r="J49" s="53"/>
      <c r="K49" s="53"/>
      <c r="L49" s="53"/>
      <c r="M49" s="53"/>
      <c r="N49" s="80"/>
      <c r="O49" s="55"/>
    </row>
    <row r="50" spans="1:15" ht="30" customHeight="1">
      <c r="A50" s="56" t="s">
        <v>66</v>
      </c>
      <c r="B50" s="88">
        <v>120000</v>
      </c>
      <c r="C50" s="89">
        <v>120000</v>
      </c>
      <c r="D50" s="89">
        <v>120000</v>
      </c>
      <c r="E50" s="89">
        <v>122000</v>
      </c>
      <c r="F50" s="89">
        <v>120000</v>
      </c>
      <c r="G50" s="89">
        <v>120000</v>
      </c>
      <c r="H50" s="90">
        <v>122000</v>
      </c>
      <c r="I50" s="56" t="s">
        <v>66</v>
      </c>
      <c r="J50" s="88">
        <v>115000</v>
      </c>
      <c r="K50" s="89">
        <v>120000</v>
      </c>
      <c r="L50" s="89">
        <v>120000</v>
      </c>
      <c r="M50" s="89">
        <v>120000</v>
      </c>
      <c r="N50" s="91">
        <v>120000</v>
      </c>
      <c r="O50" s="59">
        <f aca="true" t="shared" si="21" ref="O50:O55">B50+C50+D50+E50+F50+G50+H50+J50+K50+L50+M50+N50</f>
        <v>1439000</v>
      </c>
    </row>
    <row r="51" spans="1:15" ht="30" customHeight="1">
      <c r="A51" s="56" t="s">
        <v>81</v>
      </c>
      <c r="B51" s="88">
        <v>706000000</v>
      </c>
      <c r="C51" s="92">
        <v>776000000</v>
      </c>
      <c r="D51" s="92">
        <v>906000000</v>
      </c>
      <c r="E51" s="93">
        <v>740000000</v>
      </c>
      <c r="F51" s="94">
        <v>740000000</v>
      </c>
      <c r="G51" s="94">
        <v>745877000</v>
      </c>
      <c r="H51" s="90">
        <v>806000000</v>
      </c>
      <c r="I51" s="56" t="s">
        <v>81</v>
      </c>
      <c r="J51" s="88">
        <v>850000000</v>
      </c>
      <c r="K51" s="94">
        <v>820000000</v>
      </c>
      <c r="L51" s="94">
        <v>850000000</v>
      </c>
      <c r="M51" s="91">
        <v>830000000</v>
      </c>
      <c r="N51" s="91">
        <v>850000000</v>
      </c>
      <c r="O51" s="59">
        <f t="shared" si="21"/>
        <v>9619877000</v>
      </c>
    </row>
    <row r="52" spans="1:15" ht="30" customHeight="1">
      <c r="A52" s="56" t="s">
        <v>82</v>
      </c>
      <c r="B52" s="95">
        <v>30000</v>
      </c>
      <c r="C52" s="96">
        <v>800000</v>
      </c>
      <c r="D52" s="96">
        <v>810000</v>
      </c>
      <c r="E52" s="96">
        <v>800000</v>
      </c>
      <c r="F52" s="96">
        <v>800000</v>
      </c>
      <c r="G52" s="96">
        <v>820000</v>
      </c>
      <c r="H52" s="58">
        <v>800000</v>
      </c>
      <c r="I52" s="56" t="s">
        <v>82</v>
      </c>
      <c r="J52" s="95">
        <v>800000</v>
      </c>
      <c r="K52" s="96">
        <v>800000</v>
      </c>
      <c r="L52" s="57">
        <v>892000</v>
      </c>
      <c r="M52" s="57">
        <v>800000</v>
      </c>
      <c r="N52" s="57">
        <v>900000</v>
      </c>
      <c r="O52" s="59">
        <f t="shared" si="21"/>
        <v>9052000</v>
      </c>
    </row>
    <row r="53" spans="1:15" ht="30" customHeight="1">
      <c r="A53" s="56" t="s">
        <v>69</v>
      </c>
      <c r="B53" s="95">
        <v>4000</v>
      </c>
      <c r="C53" s="96">
        <v>2000</v>
      </c>
      <c r="D53" s="96">
        <v>3200</v>
      </c>
      <c r="E53" s="96">
        <v>4200</v>
      </c>
      <c r="F53" s="96">
        <v>4200</v>
      </c>
      <c r="G53" s="96">
        <v>4200</v>
      </c>
      <c r="H53" s="58">
        <v>4200</v>
      </c>
      <c r="I53" s="56" t="s">
        <v>69</v>
      </c>
      <c r="J53" s="95">
        <v>4200</v>
      </c>
      <c r="K53" s="96">
        <v>4200</v>
      </c>
      <c r="L53" s="96">
        <v>4200</v>
      </c>
      <c r="M53" s="96">
        <v>4200</v>
      </c>
      <c r="N53" s="57">
        <v>4200</v>
      </c>
      <c r="O53" s="59">
        <f t="shared" si="21"/>
        <v>47000</v>
      </c>
    </row>
    <row r="54" spans="1:15" ht="30" customHeight="1">
      <c r="A54" s="61" t="s">
        <v>70</v>
      </c>
      <c r="B54" s="97">
        <v>35000</v>
      </c>
      <c r="C54" s="98">
        <v>37000</v>
      </c>
      <c r="D54" s="98">
        <v>34000</v>
      </c>
      <c r="E54" s="98">
        <v>38000</v>
      </c>
      <c r="F54" s="98">
        <v>37000</v>
      </c>
      <c r="G54" s="98">
        <v>37500</v>
      </c>
      <c r="H54" s="99">
        <v>37500</v>
      </c>
      <c r="I54" s="61" t="s">
        <v>70</v>
      </c>
      <c r="J54" s="97">
        <v>37500</v>
      </c>
      <c r="K54" s="98">
        <v>37500</v>
      </c>
      <c r="L54" s="98">
        <v>38000</v>
      </c>
      <c r="M54" s="98">
        <v>38000</v>
      </c>
      <c r="N54" s="100">
        <v>38000</v>
      </c>
      <c r="O54" s="59">
        <f t="shared" si="21"/>
        <v>445000</v>
      </c>
    </row>
    <row r="55" spans="1:15" ht="30" customHeight="1">
      <c r="A55" s="61" t="s">
        <v>71</v>
      </c>
      <c r="B55" s="97">
        <v>500</v>
      </c>
      <c r="C55" s="98">
        <v>500</v>
      </c>
      <c r="D55" s="98">
        <v>500</v>
      </c>
      <c r="E55" s="98">
        <v>500</v>
      </c>
      <c r="F55" s="98">
        <v>500</v>
      </c>
      <c r="G55" s="98">
        <v>500</v>
      </c>
      <c r="H55" s="99">
        <v>500</v>
      </c>
      <c r="I55" s="61" t="s">
        <v>71</v>
      </c>
      <c r="J55" s="101">
        <v>500</v>
      </c>
      <c r="K55" s="102">
        <v>500</v>
      </c>
      <c r="L55" s="102">
        <v>500</v>
      </c>
      <c r="M55" s="98">
        <v>500</v>
      </c>
      <c r="N55" s="101">
        <v>500</v>
      </c>
      <c r="O55" s="59">
        <f t="shared" si="21"/>
        <v>6000</v>
      </c>
    </row>
    <row r="56" spans="1:17" ht="30" customHeight="1">
      <c r="A56" s="56" t="s">
        <v>72</v>
      </c>
      <c r="B56" s="57">
        <f>B57+B61+B62</f>
        <v>120400</v>
      </c>
      <c r="C56" s="57">
        <f aca="true" t="shared" si="22" ref="C56:H56">C57+C61+C62</f>
        <v>244000</v>
      </c>
      <c r="D56" s="57">
        <f t="shared" si="22"/>
        <v>214100</v>
      </c>
      <c r="E56" s="57">
        <f t="shared" si="22"/>
        <v>713200</v>
      </c>
      <c r="F56" s="57">
        <f t="shared" si="22"/>
        <v>159300</v>
      </c>
      <c r="G56" s="57">
        <f t="shared" si="22"/>
        <v>117600</v>
      </c>
      <c r="H56" s="58">
        <f t="shared" si="22"/>
        <v>37800</v>
      </c>
      <c r="I56" s="56" t="s">
        <v>72</v>
      </c>
      <c r="J56" s="81">
        <f>J57+J61+J62</f>
        <v>38300</v>
      </c>
      <c r="K56" s="57">
        <f>K57+K61+K62</f>
        <v>38800</v>
      </c>
      <c r="L56" s="57">
        <f>L57+L61+L62</f>
        <v>42900</v>
      </c>
      <c r="M56" s="57">
        <f>M57+M61+M62</f>
        <v>42900</v>
      </c>
      <c r="N56" s="57">
        <f>N57+N61+N62</f>
        <v>42800</v>
      </c>
      <c r="O56" s="59">
        <f aca="true" t="shared" si="23" ref="O56:O63">SUM(B56+C56+D56+E56+F56+G56+H56+J56+K56+L56+M56+N56)</f>
        <v>1812100</v>
      </c>
      <c r="Q56" s="82"/>
    </row>
    <row r="57" spans="1:17" ht="30" customHeight="1">
      <c r="A57" s="62" t="s">
        <v>73</v>
      </c>
      <c r="B57" s="103">
        <f aca="true" t="shared" si="24" ref="B57:H57">SUM(B58:B60)</f>
        <v>83600</v>
      </c>
      <c r="C57" s="104">
        <f t="shared" si="24"/>
        <v>177100</v>
      </c>
      <c r="D57" s="104">
        <f t="shared" si="24"/>
        <v>173800</v>
      </c>
      <c r="E57" s="104">
        <f t="shared" si="24"/>
        <v>228900</v>
      </c>
      <c r="F57" s="104">
        <f t="shared" si="24"/>
        <v>123400</v>
      </c>
      <c r="G57" s="104">
        <f t="shared" si="24"/>
        <v>81700</v>
      </c>
      <c r="H57" s="64">
        <f t="shared" si="24"/>
        <v>0</v>
      </c>
      <c r="I57" s="62" t="s">
        <v>73</v>
      </c>
      <c r="J57" s="83">
        <f>SUM(J58:J60)</f>
        <v>0</v>
      </c>
      <c r="K57" s="84">
        <f>SUM(K58:K60)</f>
        <v>0</v>
      </c>
      <c r="L57" s="84">
        <f>SUM(L58:L60)</f>
        <v>0</v>
      </c>
      <c r="M57" s="84">
        <f>SUM(M58:M60)</f>
        <v>0</v>
      </c>
      <c r="N57" s="85">
        <f>SUM(N58:N60)</f>
        <v>0</v>
      </c>
      <c r="O57" s="65">
        <f t="shared" si="23"/>
        <v>868500</v>
      </c>
      <c r="Q57" s="82"/>
    </row>
    <row r="58" spans="1:17" ht="30" customHeight="1">
      <c r="A58" s="66" t="s">
        <v>74</v>
      </c>
      <c r="B58" s="105">
        <v>60000</v>
      </c>
      <c r="C58" s="106">
        <v>140000</v>
      </c>
      <c r="D58" s="106">
        <v>134000</v>
      </c>
      <c r="E58" s="106">
        <v>156000</v>
      </c>
      <c r="F58" s="106">
        <v>74000</v>
      </c>
      <c r="G58" s="106">
        <v>50500</v>
      </c>
      <c r="H58" s="68">
        <v>0</v>
      </c>
      <c r="I58" s="66" t="s">
        <v>74</v>
      </c>
      <c r="J58" s="105">
        <v>0</v>
      </c>
      <c r="K58" s="106">
        <v>0</v>
      </c>
      <c r="L58" s="106">
        <v>0</v>
      </c>
      <c r="M58" s="106">
        <v>0</v>
      </c>
      <c r="N58" s="107">
        <v>0</v>
      </c>
      <c r="O58" s="69">
        <f t="shared" si="23"/>
        <v>614500</v>
      </c>
      <c r="Q58" s="82"/>
    </row>
    <row r="59" spans="1:17" ht="30" customHeight="1">
      <c r="A59" s="70" t="s">
        <v>75</v>
      </c>
      <c r="B59" s="105">
        <v>23000</v>
      </c>
      <c r="C59" s="106">
        <v>36000</v>
      </c>
      <c r="D59" s="106">
        <v>39000</v>
      </c>
      <c r="E59" s="106">
        <v>72100</v>
      </c>
      <c r="F59" s="106">
        <v>49000</v>
      </c>
      <c r="G59" s="106">
        <v>30800</v>
      </c>
      <c r="H59" s="68">
        <v>0</v>
      </c>
      <c r="I59" s="70" t="s">
        <v>75</v>
      </c>
      <c r="J59" s="105">
        <v>0</v>
      </c>
      <c r="K59" s="106">
        <v>0</v>
      </c>
      <c r="L59" s="106">
        <v>0</v>
      </c>
      <c r="M59" s="106">
        <v>0</v>
      </c>
      <c r="N59" s="107">
        <v>0</v>
      </c>
      <c r="O59" s="69">
        <f t="shared" si="23"/>
        <v>249900</v>
      </c>
      <c r="Q59" s="82"/>
    </row>
    <row r="60" spans="1:17" ht="30" customHeight="1">
      <c r="A60" s="66" t="s">
        <v>76</v>
      </c>
      <c r="B60" s="105">
        <v>600</v>
      </c>
      <c r="C60" s="106">
        <v>1100</v>
      </c>
      <c r="D60" s="106">
        <v>800</v>
      </c>
      <c r="E60" s="106">
        <v>800</v>
      </c>
      <c r="F60" s="106">
        <v>400</v>
      </c>
      <c r="G60" s="106">
        <v>400</v>
      </c>
      <c r="H60" s="68">
        <v>0</v>
      </c>
      <c r="I60" s="66" t="s">
        <v>76</v>
      </c>
      <c r="J60" s="105">
        <v>0</v>
      </c>
      <c r="K60" s="106">
        <v>0</v>
      </c>
      <c r="L60" s="106">
        <v>0</v>
      </c>
      <c r="M60" s="106">
        <v>0</v>
      </c>
      <c r="N60" s="107">
        <v>0</v>
      </c>
      <c r="O60" s="69">
        <f t="shared" si="23"/>
        <v>4100</v>
      </c>
      <c r="Q60" s="82"/>
    </row>
    <row r="61" spans="1:17" ht="30" customHeight="1">
      <c r="A61" s="71" t="s">
        <v>59</v>
      </c>
      <c r="B61" s="83">
        <v>29300</v>
      </c>
      <c r="C61" s="104">
        <v>59900</v>
      </c>
      <c r="D61" s="104">
        <v>30300</v>
      </c>
      <c r="E61" s="104">
        <v>27400</v>
      </c>
      <c r="F61" s="104">
        <v>27400</v>
      </c>
      <c r="G61" s="104">
        <v>27400</v>
      </c>
      <c r="H61" s="64">
        <v>29300</v>
      </c>
      <c r="I61" s="71" t="s">
        <v>59</v>
      </c>
      <c r="J61" s="83">
        <v>30300</v>
      </c>
      <c r="K61" s="104">
        <v>30300</v>
      </c>
      <c r="L61" s="104">
        <v>34400</v>
      </c>
      <c r="M61" s="104">
        <v>34400</v>
      </c>
      <c r="N61" s="108">
        <v>34300</v>
      </c>
      <c r="O61" s="69">
        <f t="shared" si="23"/>
        <v>394700</v>
      </c>
      <c r="Q61" s="82"/>
    </row>
    <row r="62" spans="1:17" ht="30" customHeight="1" thickBot="1">
      <c r="A62" s="71" t="s">
        <v>60</v>
      </c>
      <c r="B62" s="109">
        <v>7500</v>
      </c>
      <c r="C62" s="110">
        <v>7000</v>
      </c>
      <c r="D62" s="110">
        <v>10000</v>
      </c>
      <c r="E62" s="110">
        <v>456900</v>
      </c>
      <c r="F62" s="110">
        <v>8500</v>
      </c>
      <c r="G62" s="110">
        <v>8500</v>
      </c>
      <c r="H62" s="111">
        <v>8500</v>
      </c>
      <c r="I62" s="71" t="s">
        <v>60</v>
      </c>
      <c r="J62" s="109">
        <v>8000</v>
      </c>
      <c r="K62" s="110">
        <v>8500</v>
      </c>
      <c r="L62" s="110">
        <v>8500</v>
      </c>
      <c r="M62" s="110">
        <v>8500</v>
      </c>
      <c r="N62" s="110">
        <v>8500</v>
      </c>
      <c r="O62" s="69">
        <f t="shared" si="23"/>
        <v>548900</v>
      </c>
      <c r="Q62" s="82"/>
    </row>
    <row r="63" spans="1:15" ht="30" customHeight="1" thickBot="1">
      <c r="A63" s="74" t="s">
        <v>17</v>
      </c>
      <c r="B63" s="86">
        <f aca="true" t="shared" si="25" ref="B63:H63">SUM(B50:B56)</f>
        <v>706309900</v>
      </c>
      <c r="C63" s="86">
        <f t="shared" si="25"/>
        <v>777203500</v>
      </c>
      <c r="D63" s="86">
        <f t="shared" si="25"/>
        <v>907181800</v>
      </c>
      <c r="E63" s="86">
        <f t="shared" si="25"/>
        <v>741677900</v>
      </c>
      <c r="F63" s="86">
        <f t="shared" si="25"/>
        <v>741121000</v>
      </c>
      <c r="G63" s="86">
        <f t="shared" si="25"/>
        <v>746976800</v>
      </c>
      <c r="H63" s="87">
        <f t="shared" si="25"/>
        <v>807002000</v>
      </c>
      <c r="I63" s="74" t="s">
        <v>17</v>
      </c>
      <c r="J63" s="86">
        <f>SUM(J50:J56)</f>
        <v>850995500</v>
      </c>
      <c r="K63" s="86">
        <f>SUM(K50:K56)</f>
        <v>821001000</v>
      </c>
      <c r="L63" s="86">
        <f>SUM(L50:L56)</f>
        <v>851097600</v>
      </c>
      <c r="M63" s="86">
        <f>SUM(M50:M56)</f>
        <v>831005600</v>
      </c>
      <c r="N63" s="86">
        <f>SUM(N50:N56)</f>
        <v>851105500</v>
      </c>
      <c r="O63" s="77">
        <f t="shared" si="23"/>
        <v>9632678100</v>
      </c>
    </row>
    <row r="64" spans="1:15" ht="30" customHeight="1">
      <c r="A64" s="35" t="s">
        <v>83</v>
      </c>
      <c r="B64" s="35"/>
      <c r="C64" s="35"/>
      <c r="D64" s="35"/>
      <c r="E64" s="35"/>
      <c r="F64" s="35"/>
      <c r="G64" s="35"/>
      <c r="H64" s="35"/>
      <c r="I64" s="35" t="s">
        <v>84</v>
      </c>
      <c r="J64" s="35"/>
      <c r="K64" s="35"/>
      <c r="L64" s="35"/>
      <c r="M64" s="35"/>
      <c r="N64" s="35"/>
      <c r="O64" s="35"/>
    </row>
    <row r="65" spans="1:15" ht="30" customHeight="1">
      <c r="A65" s="38" t="s">
        <v>29</v>
      </c>
      <c r="B65" s="38"/>
      <c r="C65" s="38"/>
      <c r="D65" s="38"/>
      <c r="E65" s="39"/>
      <c r="F65" s="39"/>
      <c r="G65" s="39"/>
      <c r="H65" s="39"/>
      <c r="I65" s="38" t="s">
        <v>29</v>
      </c>
      <c r="J65" s="40"/>
      <c r="K65" s="40"/>
      <c r="L65" s="40"/>
      <c r="M65" s="40"/>
      <c r="N65" s="40"/>
      <c r="O65" s="41"/>
    </row>
    <row r="66" spans="1:15" ht="30" customHeight="1">
      <c r="A66" s="42" t="s">
        <v>85</v>
      </c>
      <c r="B66" s="42"/>
      <c r="C66" s="42"/>
      <c r="D66" s="42"/>
      <c r="E66" s="42"/>
      <c r="F66" s="42"/>
      <c r="G66" s="42"/>
      <c r="H66" s="42"/>
      <c r="I66" s="42" t="s">
        <v>85</v>
      </c>
      <c r="J66" s="42"/>
      <c r="K66" s="42"/>
      <c r="L66" s="42"/>
      <c r="M66" s="42"/>
      <c r="N66" s="42"/>
      <c r="O66" s="42"/>
    </row>
    <row r="67" spans="1:15" ht="30" customHeight="1" thickBot="1">
      <c r="A67" s="43"/>
      <c r="B67" s="44"/>
      <c r="C67" s="44"/>
      <c r="D67" s="45" t="s">
        <v>14</v>
      </c>
      <c r="E67" s="44"/>
      <c r="F67" s="44"/>
      <c r="G67" s="44"/>
      <c r="H67" s="46" t="s">
        <v>30</v>
      </c>
      <c r="I67" s="43"/>
      <c r="J67" s="44"/>
      <c r="K67" s="44"/>
      <c r="L67" s="45" t="s">
        <v>14</v>
      </c>
      <c r="M67" s="45" t="s">
        <v>14</v>
      </c>
      <c r="N67" s="44"/>
      <c r="O67" s="46" t="s">
        <v>30</v>
      </c>
    </row>
    <row r="68" spans="1:15" ht="30" customHeight="1">
      <c r="A68" s="47" t="s">
        <v>65</v>
      </c>
      <c r="B68" s="48" t="s">
        <v>32</v>
      </c>
      <c r="C68" s="48" t="s">
        <v>33</v>
      </c>
      <c r="D68" s="48" t="s">
        <v>34</v>
      </c>
      <c r="E68" s="48" t="s">
        <v>35</v>
      </c>
      <c r="F68" s="48" t="s">
        <v>36</v>
      </c>
      <c r="G68" s="48" t="s">
        <v>37</v>
      </c>
      <c r="H68" s="49" t="s">
        <v>38</v>
      </c>
      <c r="I68" s="47" t="s">
        <v>65</v>
      </c>
      <c r="J68" s="48" t="s">
        <v>40</v>
      </c>
      <c r="K68" s="48" t="s">
        <v>41</v>
      </c>
      <c r="L68" s="48" t="s">
        <v>42</v>
      </c>
      <c r="M68" s="48" t="s">
        <v>43</v>
      </c>
      <c r="N68" s="79" t="s">
        <v>44</v>
      </c>
      <c r="O68" s="79" t="s">
        <v>17</v>
      </c>
    </row>
    <row r="69" spans="1:15" ht="30" customHeight="1" thickBot="1">
      <c r="A69" s="51"/>
      <c r="B69" s="52" t="s">
        <v>14</v>
      </c>
      <c r="C69" s="53"/>
      <c r="D69" s="53"/>
      <c r="E69" s="53"/>
      <c r="F69" s="53"/>
      <c r="G69" s="53"/>
      <c r="H69" s="54"/>
      <c r="I69" s="51"/>
      <c r="J69" s="53"/>
      <c r="K69" s="53"/>
      <c r="L69" s="53"/>
      <c r="M69" s="53"/>
      <c r="N69" s="80"/>
      <c r="O69" s="80"/>
    </row>
    <row r="70" spans="1:15" ht="30" customHeight="1">
      <c r="A70" s="56" t="s">
        <v>66</v>
      </c>
      <c r="B70" s="112">
        <v>5550000</v>
      </c>
      <c r="C70" s="89">
        <v>6175000</v>
      </c>
      <c r="D70" s="89">
        <v>7000000</v>
      </c>
      <c r="E70" s="89">
        <v>4100000</v>
      </c>
      <c r="F70" s="89">
        <v>4100000</v>
      </c>
      <c r="G70" s="89">
        <v>4100000</v>
      </c>
      <c r="H70" s="90">
        <v>4100000</v>
      </c>
      <c r="I70" s="56" t="s">
        <v>66</v>
      </c>
      <c r="J70" s="112">
        <v>4100000</v>
      </c>
      <c r="K70" s="89">
        <v>4100000</v>
      </c>
      <c r="L70" s="89">
        <v>4100000</v>
      </c>
      <c r="M70" s="89">
        <v>4100000</v>
      </c>
      <c r="N70" s="113">
        <v>4100000</v>
      </c>
      <c r="O70" s="114">
        <f aca="true" t="shared" si="26" ref="O70:O75">B70+C70+D70+E70+F70+G70+H70+J70+K70+L70+M70+N70</f>
        <v>55625000</v>
      </c>
    </row>
    <row r="71" spans="1:15" ht="30" customHeight="1">
      <c r="A71" s="56" t="s">
        <v>86</v>
      </c>
      <c r="B71" s="115">
        <v>350000</v>
      </c>
      <c r="C71" s="96">
        <v>334000</v>
      </c>
      <c r="D71" s="96">
        <v>300000</v>
      </c>
      <c r="E71" s="96">
        <v>294000</v>
      </c>
      <c r="F71" s="96">
        <v>294000</v>
      </c>
      <c r="G71" s="96">
        <v>294000</v>
      </c>
      <c r="H71" s="58">
        <v>295000</v>
      </c>
      <c r="I71" s="56" t="s">
        <v>86</v>
      </c>
      <c r="J71" s="57">
        <v>295000</v>
      </c>
      <c r="K71" s="57">
        <v>295000</v>
      </c>
      <c r="L71" s="57">
        <v>295000</v>
      </c>
      <c r="M71" s="57">
        <v>295000</v>
      </c>
      <c r="N71" s="57">
        <v>295000</v>
      </c>
      <c r="O71" s="59">
        <f t="shared" si="26"/>
        <v>3636000</v>
      </c>
    </row>
    <row r="72" spans="1:15" ht="30" customHeight="1">
      <c r="A72" s="56" t="s">
        <v>82</v>
      </c>
      <c r="B72" s="115">
        <v>34500</v>
      </c>
      <c r="C72" s="96">
        <v>39500</v>
      </c>
      <c r="D72" s="96">
        <v>34500</v>
      </c>
      <c r="E72" s="96">
        <v>42000</v>
      </c>
      <c r="F72" s="96">
        <v>34500</v>
      </c>
      <c r="G72" s="96">
        <v>39000</v>
      </c>
      <c r="H72" s="58">
        <v>67000</v>
      </c>
      <c r="I72" s="56" t="s">
        <v>82</v>
      </c>
      <c r="J72" s="57">
        <v>77000</v>
      </c>
      <c r="K72" s="57">
        <v>65000</v>
      </c>
      <c r="L72" s="57">
        <v>50000</v>
      </c>
      <c r="M72" s="57">
        <v>45000</v>
      </c>
      <c r="N72" s="57">
        <v>46000</v>
      </c>
      <c r="O72" s="59">
        <f t="shared" si="26"/>
        <v>574000</v>
      </c>
    </row>
    <row r="73" spans="1:15" ht="30" customHeight="1">
      <c r="A73" s="56" t="s">
        <v>69</v>
      </c>
      <c r="B73" s="115">
        <v>16000</v>
      </c>
      <c r="C73" s="96">
        <v>17000</v>
      </c>
      <c r="D73" s="96">
        <v>19000</v>
      </c>
      <c r="E73" s="96">
        <v>19000</v>
      </c>
      <c r="F73" s="96">
        <v>20000</v>
      </c>
      <c r="G73" s="96">
        <v>21000</v>
      </c>
      <c r="H73" s="58">
        <v>21000</v>
      </c>
      <c r="I73" s="56" t="s">
        <v>69</v>
      </c>
      <c r="J73" s="57">
        <v>21000</v>
      </c>
      <c r="K73" s="57">
        <v>21000</v>
      </c>
      <c r="L73" s="57">
        <v>21000</v>
      </c>
      <c r="M73" s="57">
        <v>21000</v>
      </c>
      <c r="N73" s="57">
        <v>22000</v>
      </c>
      <c r="O73" s="59">
        <f t="shared" si="26"/>
        <v>239000</v>
      </c>
    </row>
    <row r="74" spans="1:15" ht="30" customHeight="1">
      <c r="A74" s="61" t="s">
        <v>70</v>
      </c>
      <c r="B74" s="115">
        <v>23000</v>
      </c>
      <c r="C74" s="96">
        <v>23000</v>
      </c>
      <c r="D74" s="96">
        <v>23000</v>
      </c>
      <c r="E74" s="96">
        <v>23000</v>
      </c>
      <c r="F74" s="96">
        <v>23000</v>
      </c>
      <c r="G74" s="96">
        <v>23000</v>
      </c>
      <c r="H74" s="58">
        <v>23000</v>
      </c>
      <c r="I74" s="61" t="s">
        <v>70</v>
      </c>
      <c r="J74" s="57">
        <v>23000</v>
      </c>
      <c r="K74" s="57">
        <v>24000</v>
      </c>
      <c r="L74" s="57">
        <v>25000</v>
      </c>
      <c r="M74" s="57">
        <v>25000</v>
      </c>
      <c r="N74" s="57">
        <v>25000</v>
      </c>
      <c r="O74" s="59">
        <f t="shared" si="26"/>
        <v>283000</v>
      </c>
    </row>
    <row r="75" spans="1:15" ht="30" customHeight="1">
      <c r="A75" s="61" t="s">
        <v>71</v>
      </c>
      <c r="B75" s="95">
        <v>500</v>
      </c>
      <c r="C75" s="96">
        <v>300</v>
      </c>
      <c r="D75" s="96">
        <v>300</v>
      </c>
      <c r="E75" s="96">
        <v>300</v>
      </c>
      <c r="F75" s="96">
        <v>300</v>
      </c>
      <c r="G75" s="96">
        <v>300</v>
      </c>
      <c r="H75" s="58">
        <v>400</v>
      </c>
      <c r="I75" s="61" t="s">
        <v>71</v>
      </c>
      <c r="J75" s="81">
        <v>400</v>
      </c>
      <c r="K75" s="98">
        <v>500</v>
      </c>
      <c r="L75" s="98">
        <v>500</v>
      </c>
      <c r="M75" s="98">
        <v>600</v>
      </c>
      <c r="N75" s="57">
        <v>600</v>
      </c>
      <c r="O75" s="59">
        <f t="shared" si="26"/>
        <v>5000</v>
      </c>
    </row>
    <row r="76" spans="1:17" ht="30" customHeight="1">
      <c r="A76" s="56" t="s">
        <v>72</v>
      </c>
      <c r="B76" s="57">
        <f>B77+B81+B82</f>
        <v>160800</v>
      </c>
      <c r="C76" s="57">
        <f aca="true" t="shared" si="27" ref="C76:H76">C77+C81+C82</f>
        <v>193400</v>
      </c>
      <c r="D76" s="57">
        <f t="shared" si="27"/>
        <v>520500</v>
      </c>
      <c r="E76" s="57">
        <f t="shared" si="27"/>
        <v>339900</v>
      </c>
      <c r="F76" s="57">
        <f t="shared" si="27"/>
        <v>217200</v>
      </c>
      <c r="G76" s="57">
        <f t="shared" si="27"/>
        <v>183700</v>
      </c>
      <c r="H76" s="58">
        <f t="shared" si="27"/>
        <v>183600</v>
      </c>
      <c r="I76" s="56" t="s">
        <v>72</v>
      </c>
      <c r="J76" s="81">
        <f>J77+J81+J82</f>
        <v>158300</v>
      </c>
      <c r="K76" s="57">
        <f>K77+K81+K82</f>
        <v>158200</v>
      </c>
      <c r="L76" s="57">
        <f>L77+L81+L82</f>
        <v>147200</v>
      </c>
      <c r="M76" s="57">
        <f>M77+M81+M82</f>
        <v>147100</v>
      </c>
      <c r="N76" s="57">
        <f>N77+N81+N82</f>
        <v>147100</v>
      </c>
      <c r="O76" s="59">
        <f aca="true" t="shared" si="28" ref="O76:O83">SUM(B76+C76+D76+E76+F76+G76+H76+J76+K76+L76+M76+N76)</f>
        <v>2557000</v>
      </c>
      <c r="Q76" s="82"/>
    </row>
    <row r="77" spans="1:17" ht="30" customHeight="1">
      <c r="A77" s="62" t="s">
        <v>73</v>
      </c>
      <c r="B77" s="83">
        <f aca="true" t="shared" si="29" ref="B77:H77">SUM(B78:B80)</f>
        <v>21400</v>
      </c>
      <c r="C77" s="104">
        <f t="shared" si="29"/>
        <v>54000</v>
      </c>
      <c r="D77" s="104">
        <f t="shared" si="29"/>
        <v>381000</v>
      </c>
      <c r="E77" s="104">
        <f t="shared" si="29"/>
        <v>200500</v>
      </c>
      <c r="F77" s="104">
        <f t="shared" si="29"/>
        <v>77800</v>
      </c>
      <c r="G77" s="104">
        <f t="shared" si="29"/>
        <v>44300</v>
      </c>
      <c r="H77" s="64">
        <f t="shared" si="29"/>
        <v>44300</v>
      </c>
      <c r="I77" s="62" t="s">
        <v>73</v>
      </c>
      <c r="J77" s="83">
        <f>SUM(J78:J80)</f>
        <v>19000</v>
      </c>
      <c r="K77" s="116">
        <f>SUM(K78:K80)</f>
        <v>19000</v>
      </c>
      <c r="L77" s="104">
        <f>SUM(L78:L80)</f>
        <v>8000</v>
      </c>
      <c r="M77" s="63">
        <f>SUM(M78:M80)</f>
        <v>8000</v>
      </c>
      <c r="N77" s="63">
        <f>SUM(N78:N80)</f>
        <v>8000</v>
      </c>
      <c r="O77" s="65">
        <f t="shared" si="28"/>
        <v>885300</v>
      </c>
      <c r="Q77" s="82"/>
    </row>
    <row r="78" spans="1:17" ht="30" customHeight="1">
      <c r="A78" s="66" t="s">
        <v>74</v>
      </c>
      <c r="B78" s="117">
        <v>16000</v>
      </c>
      <c r="C78" s="106">
        <v>41600</v>
      </c>
      <c r="D78" s="106">
        <v>330000</v>
      </c>
      <c r="E78" s="106">
        <v>150000</v>
      </c>
      <c r="F78" s="106">
        <v>40000</v>
      </c>
      <c r="G78" s="106">
        <v>40000</v>
      </c>
      <c r="H78" s="68">
        <v>40000</v>
      </c>
      <c r="I78" s="66" t="s">
        <v>74</v>
      </c>
      <c r="J78" s="67">
        <v>18000</v>
      </c>
      <c r="K78" s="67">
        <v>18000</v>
      </c>
      <c r="L78" s="67">
        <v>7000</v>
      </c>
      <c r="M78" s="67">
        <v>7000</v>
      </c>
      <c r="N78" s="67">
        <v>7000</v>
      </c>
      <c r="O78" s="69">
        <f t="shared" si="28"/>
        <v>714600</v>
      </c>
      <c r="Q78" s="82"/>
    </row>
    <row r="79" spans="1:17" ht="30" customHeight="1">
      <c r="A79" s="70" t="s">
        <v>75</v>
      </c>
      <c r="B79" s="117">
        <v>5300</v>
      </c>
      <c r="C79" s="106">
        <v>12000</v>
      </c>
      <c r="D79" s="106">
        <v>50000</v>
      </c>
      <c r="E79" s="106">
        <v>50000</v>
      </c>
      <c r="F79" s="106">
        <v>37300</v>
      </c>
      <c r="G79" s="106">
        <v>4000</v>
      </c>
      <c r="H79" s="68">
        <v>4000</v>
      </c>
      <c r="I79" s="70" t="s">
        <v>75</v>
      </c>
      <c r="J79" s="67">
        <v>1000</v>
      </c>
      <c r="K79" s="67">
        <v>1000</v>
      </c>
      <c r="L79" s="67">
        <v>1000</v>
      </c>
      <c r="M79" s="67">
        <v>1000</v>
      </c>
      <c r="N79" s="67">
        <v>1000</v>
      </c>
      <c r="O79" s="69">
        <f t="shared" si="28"/>
        <v>167600</v>
      </c>
      <c r="Q79" s="82"/>
    </row>
    <row r="80" spans="1:17" ht="30" customHeight="1">
      <c r="A80" s="66" t="s">
        <v>76</v>
      </c>
      <c r="B80" s="118">
        <v>100</v>
      </c>
      <c r="C80" s="119">
        <v>400</v>
      </c>
      <c r="D80" s="119">
        <v>1000</v>
      </c>
      <c r="E80" s="119">
        <v>500</v>
      </c>
      <c r="F80" s="119">
        <v>500</v>
      </c>
      <c r="G80" s="119">
        <v>300</v>
      </c>
      <c r="H80" s="120">
        <v>300</v>
      </c>
      <c r="I80" s="66" t="s">
        <v>76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9">
        <f t="shared" si="28"/>
        <v>3100</v>
      </c>
      <c r="Q80" s="82"/>
    </row>
    <row r="81" spans="1:17" ht="30" customHeight="1">
      <c r="A81" s="71" t="s">
        <v>59</v>
      </c>
      <c r="B81" s="121">
        <v>130900</v>
      </c>
      <c r="C81" s="122">
        <v>130900</v>
      </c>
      <c r="D81" s="122">
        <v>131000</v>
      </c>
      <c r="E81" s="122">
        <v>130900</v>
      </c>
      <c r="F81" s="122">
        <v>130900</v>
      </c>
      <c r="G81" s="122">
        <v>130900</v>
      </c>
      <c r="H81" s="123">
        <v>130900</v>
      </c>
      <c r="I81" s="71" t="s">
        <v>59</v>
      </c>
      <c r="J81" s="124">
        <v>130900</v>
      </c>
      <c r="K81" s="124">
        <v>130800</v>
      </c>
      <c r="L81" s="124">
        <v>130800</v>
      </c>
      <c r="M81" s="124">
        <v>130700</v>
      </c>
      <c r="N81" s="124">
        <v>130700</v>
      </c>
      <c r="O81" s="69">
        <f t="shared" si="28"/>
        <v>1570300</v>
      </c>
      <c r="Q81" s="82"/>
    </row>
    <row r="82" spans="1:17" ht="30" customHeight="1" thickBot="1">
      <c r="A82" s="71" t="s">
        <v>60</v>
      </c>
      <c r="B82" s="125">
        <v>8500</v>
      </c>
      <c r="C82" s="125">
        <v>8500</v>
      </c>
      <c r="D82" s="125">
        <v>8500</v>
      </c>
      <c r="E82" s="125">
        <v>8500</v>
      </c>
      <c r="F82" s="125">
        <v>8500</v>
      </c>
      <c r="G82" s="125">
        <v>8500</v>
      </c>
      <c r="H82" s="123">
        <v>8400</v>
      </c>
      <c r="I82" s="71" t="s">
        <v>60</v>
      </c>
      <c r="J82" s="124">
        <v>8400</v>
      </c>
      <c r="K82" s="124">
        <v>8400</v>
      </c>
      <c r="L82" s="124">
        <v>8400</v>
      </c>
      <c r="M82" s="124">
        <v>8400</v>
      </c>
      <c r="N82" s="124">
        <v>8400</v>
      </c>
      <c r="O82" s="69">
        <f t="shared" si="28"/>
        <v>101400</v>
      </c>
      <c r="Q82" s="82"/>
    </row>
    <row r="83" spans="1:15" ht="30" customHeight="1" thickBot="1">
      <c r="A83" s="74" t="s">
        <v>17</v>
      </c>
      <c r="B83" s="86">
        <f aca="true" t="shared" si="30" ref="B83:H83">SUM(B70:B76)</f>
        <v>6134800</v>
      </c>
      <c r="C83" s="86">
        <f t="shared" si="30"/>
        <v>6782200</v>
      </c>
      <c r="D83" s="86">
        <f t="shared" si="30"/>
        <v>7897300</v>
      </c>
      <c r="E83" s="86">
        <f t="shared" si="30"/>
        <v>4818200</v>
      </c>
      <c r="F83" s="86">
        <f t="shared" si="30"/>
        <v>4689000</v>
      </c>
      <c r="G83" s="86">
        <f t="shared" si="30"/>
        <v>4661000</v>
      </c>
      <c r="H83" s="87">
        <f t="shared" si="30"/>
        <v>4690000</v>
      </c>
      <c r="I83" s="74" t="s">
        <v>17</v>
      </c>
      <c r="J83" s="86">
        <f>SUM(J70:J76)</f>
        <v>4674700</v>
      </c>
      <c r="K83" s="86">
        <f>SUM(K70:K76)</f>
        <v>4663700</v>
      </c>
      <c r="L83" s="86">
        <f>SUM(L70:L76)</f>
        <v>4638700</v>
      </c>
      <c r="M83" s="86">
        <f>SUM(M70:M76)</f>
        <v>4633700</v>
      </c>
      <c r="N83" s="86">
        <f>SUM(N70:N76)</f>
        <v>4635700</v>
      </c>
      <c r="O83" s="77">
        <f t="shared" si="28"/>
        <v>62919000</v>
      </c>
    </row>
    <row r="84" spans="1:15" ht="27" customHeight="1">
      <c r="A84" s="35" t="s">
        <v>87</v>
      </c>
      <c r="B84" s="35"/>
      <c r="C84" s="35"/>
      <c r="D84" s="35"/>
      <c r="E84" s="35"/>
      <c r="F84" s="35"/>
      <c r="G84" s="35"/>
      <c r="H84" s="35"/>
      <c r="I84" s="35" t="s">
        <v>88</v>
      </c>
      <c r="J84" s="35"/>
      <c r="K84" s="35"/>
      <c r="L84" s="35"/>
      <c r="M84" s="35"/>
      <c r="N84" s="35"/>
      <c r="O84" s="35"/>
    </row>
    <row r="85" spans="1:15" ht="27" customHeight="1">
      <c r="A85" s="38" t="s">
        <v>29</v>
      </c>
      <c r="B85" s="38"/>
      <c r="C85" s="38"/>
      <c r="D85" s="38"/>
      <c r="E85" s="39"/>
      <c r="F85" s="39"/>
      <c r="G85" s="39"/>
      <c r="H85" s="39"/>
      <c r="I85" s="38" t="s">
        <v>29</v>
      </c>
      <c r="J85" s="40"/>
      <c r="K85" s="40"/>
      <c r="L85" s="40"/>
      <c r="M85" s="40"/>
      <c r="N85" s="40"/>
      <c r="O85" s="41"/>
    </row>
    <row r="86" spans="1:15" ht="27" customHeight="1">
      <c r="A86" s="42" t="s">
        <v>89</v>
      </c>
      <c r="B86" s="42"/>
      <c r="C86" s="42"/>
      <c r="D86" s="42"/>
      <c r="E86" s="42"/>
      <c r="F86" s="42"/>
      <c r="G86" s="42"/>
      <c r="H86" s="42"/>
      <c r="I86" s="42" t="s">
        <v>89</v>
      </c>
      <c r="J86" s="42"/>
      <c r="K86" s="42"/>
      <c r="L86" s="42"/>
      <c r="M86" s="42"/>
      <c r="N86" s="42"/>
      <c r="O86" s="42"/>
    </row>
    <row r="87" spans="1:15" ht="27" customHeight="1" thickBot="1">
      <c r="A87" s="126"/>
      <c r="B87" s="44"/>
      <c r="C87" s="44"/>
      <c r="D87" s="45" t="s">
        <v>14</v>
      </c>
      <c r="E87" s="44"/>
      <c r="F87" s="44"/>
      <c r="G87" s="44"/>
      <c r="H87" s="46" t="s">
        <v>30</v>
      </c>
      <c r="I87" s="126"/>
      <c r="J87" s="44"/>
      <c r="K87" s="44"/>
      <c r="L87" s="45" t="s">
        <v>14</v>
      </c>
      <c r="M87" s="45" t="s">
        <v>14</v>
      </c>
      <c r="N87" s="44"/>
      <c r="O87" s="46" t="s">
        <v>30</v>
      </c>
    </row>
    <row r="88" spans="1:15" ht="27" customHeight="1">
      <c r="A88" s="47" t="s">
        <v>90</v>
      </c>
      <c r="B88" s="48" t="s">
        <v>32</v>
      </c>
      <c r="C88" s="48" t="s">
        <v>33</v>
      </c>
      <c r="D88" s="48" t="s">
        <v>34</v>
      </c>
      <c r="E88" s="48" t="s">
        <v>35</v>
      </c>
      <c r="F88" s="48" t="s">
        <v>36</v>
      </c>
      <c r="G88" s="48" t="s">
        <v>37</v>
      </c>
      <c r="H88" s="49" t="s">
        <v>38</v>
      </c>
      <c r="I88" s="47" t="s">
        <v>64</v>
      </c>
      <c r="J88" s="48" t="s">
        <v>40</v>
      </c>
      <c r="K88" s="48" t="s">
        <v>41</v>
      </c>
      <c r="L88" s="48" t="s">
        <v>42</v>
      </c>
      <c r="M88" s="48" t="s">
        <v>43</v>
      </c>
      <c r="N88" s="79" t="s">
        <v>44</v>
      </c>
      <c r="O88" s="79" t="s">
        <v>17</v>
      </c>
    </row>
    <row r="89" spans="1:15" ht="27" customHeight="1" thickBot="1">
      <c r="A89" s="51"/>
      <c r="B89" s="52" t="s">
        <v>14</v>
      </c>
      <c r="C89" s="53"/>
      <c r="D89" s="53"/>
      <c r="E89" s="53"/>
      <c r="F89" s="53"/>
      <c r="G89" s="53"/>
      <c r="H89" s="54"/>
      <c r="I89" s="51"/>
      <c r="J89" s="53"/>
      <c r="K89" s="53"/>
      <c r="L89" s="53"/>
      <c r="M89" s="53"/>
      <c r="N89" s="80"/>
      <c r="O89" s="80"/>
    </row>
    <row r="90" spans="1:15" ht="27" customHeight="1">
      <c r="A90" s="56" t="s">
        <v>45</v>
      </c>
      <c r="B90" s="57">
        <v>79080000</v>
      </c>
      <c r="C90" s="57">
        <v>79080000</v>
      </c>
      <c r="D90" s="57">
        <v>79080000</v>
      </c>
      <c r="E90" s="57">
        <v>79080000</v>
      </c>
      <c r="F90" s="57">
        <v>79080000</v>
      </c>
      <c r="G90" s="127">
        <v>79080000</v>
      </c>
      <c r="H90" s="128">
        <v>79080000</v>
      </c>
      <c r="I90" s="56" t="s">
        <v>45</v>
      </c>
      <c r="J90" s="57">
        <v>79080000</v>
      </c>
      <c r="K90" s="57">
        <v>79080000</v>
      </c>
      <c r="L90" s="57">
        <v>79080000</v>
      </c>
      <c r="M90" s="57">
        <v>79080000</v>
      </c>
      <c r="N90" s="57">
        <v>87462000</v>
      </c>
      <c r="O90" s="59">
        <f aca="true" t="shared" si="31" ref="O90:O98">B90+C90+D90+E90+F90+G90+H90+J90+K90+L90+M90+N90</f>
        <v>957342000</v>
      </c>
    </row>
    <row r="91" spans="1:15" ht="27" customHeight="1">
      <c r="A91" s="56" t="s">
        <v>91</v>
      </c>
      <c r="B91" s="57">
        <v>2000</v>
      </c>
      <c r="C91" s="57">
        <v>2000</v>
      </c>
      <c r="D91" s="57">
        <v>2000</v>
      </c>
      <c r="E91" s="57">
        <v>2000</v>
      </c>
      <c r="F91" s="57">
        <v>2000</v>
      </c>
      <c r="G91" s="57">
        <v>2000</v>
      </c>
      <c r="H91" s="128">
        <v>2000</v>
      </c>
      <c r="I91" s="56" t="s">
        <v>91</v>
      </c>
      <c r="J91" s="57">
        <v>2000</v>
      </c>
      <c r="K91" s="57">
        <v>2500</v>
      </c>
      <c r="L91" s="57">
        <v>2500</v>
      </c>
      <c r="M91" s="57">
        <v>2400</v>
      </c>
      <c r="N91" s="57">
        <v>2600</v>
      </c>
      <c r="O91" s="59">
        <f t="shared" si="31"/>
        <v>26000</v>
      </c>
    </row>
    <row r="92" spans="1:15" ht="27" customHeight="1">
      <c r="A92" s="56" t="s">
        <v>92</v>
      </c>
      <c r="B92" s="57">
        <v>30160000</v>
      </c>
      <c r="C92" s="57">
        <v>30160000</v>
      </c>
      <c r="D92" s="57">
        <v>30160000</v>
      </c>
      <c r="E92" s="57">
        <v>30160000</v>
      </c>
      <c r="F92" s="57">
        <v>30160000</v>
      </c>
      <c r="G92" s="57">
        <v>30160000</v>
      </c>
      <c r="H92" s="58">
        <v>30160000</v>
      </c>
      <c r="I92" s="56" t="s">
        <v>92</v>
      </c>
      <c r="J92" s="57">
        <v>30160000</v>
      </c>
      <c r="K92" s="57">
        <v>30160000</v>
      </c>
      <c r="L92" s="57">
        <v>30160000</v>
      </c>
      <c r="M92" s="57">
        <v>30160000</v>
      </c>
      <c r="N92" s="57">
        <v>33184000</v>
      </c>
      <c r="O92" s="59">
        <f t="shared" si="31"/>
        <v>364944000</v>
      </c>
    </row>
    <row r="93" spans="1:15" ht="27" customHeight="1">
      <c r="A93" s="56" t="s">
        <v>93</v>
      </c>
      <c r="B93" s="57">
        <v>30000000</v>
      </c>
      <c r="C93" s="57">
        <v>30000000</v>
      </c>
      <c r="D93" s="57">
        <v>30000000</v>
      </c>
      <c r="E93" s="57">
        <v>30000000</v>
      </c>
      <c r="F93" s="57">
        <v>30000000</v>
      </c>
      <c r="G93" s="57">
        <v>30000000</v>
      </c>
      <c r="H93" s="58">
        <v>30000000</v>
      </c>
      <c r="I93" s="56" t="s">
        <v>93</v>
      </c>
      <c r="J93" s="57">
        <v>30000000</v>
      </c>
      <c r="K93" s="57">
        <v>30000000</v>
      </c>
      <c r="L93" s="57">
        <v>30000000</v>
      </c>
      <c r="M93" s="57">
        <v>30000000</v>
      </c>
      <c r="N93" s="57">
        <v>36361000</v>
      </c>
      <c r="O93" s="59">
        <f t="shared" si="31"/>
        <v>366361000</v>
      </c>
    </row>
    <row r="94" spans="1:15" ht="27" customHeight="1">
      <c r="A94" s="56" t="s">
        <v>94</v>
      </c>
      <c r="B94" s="57">
        <v>2500</v>
      </c>
      <c r="C94" s="57">
        <v>2500</v>
      </c>
      <c r="D94" s="57">
        <v>2500</v>
      </c>
      <c r="E94" s="57">
        <v>2500</v>
      </c>
      <c r="F94" s="57">
        <v>2500</v>
      </c>
      <c r="G94" s="57">
        <v>2500</v>
      </c>
      <c r="H94" s="58">
        <v>2500</v>
      </c>
      <c r="I94" s="56" t="s">
        <v>94</v>
      </c>
      <c r="J94" s="57">
        <v>2500</v>
      </c>
      <c r="K94" s="57">
        <v>2500</v>
      </c>
      <c r="L94" s="57">
        <v>2500</v>
      </c>
      <c r="M94" s="57">
        <v>2500</v>
      </c>
      <c r="N94" s="57">
        <v>2500</v>
      </c>
      <c r="O94" s="59">
        <f t="shared" si="31"/>
        <v>30000</v>
      </c>
    </row>
    <row r="95" spans="1:15" ht="27" customHeight="1">
      <c r="A95" s="56" t="s">
        <v>95</v>
      </c>
      <c r="B95" s="57">
        <v>31000</v>
      </c>
      <c r="C95" s="57">
        <v>31000</v>
      </c>
      <c r="D95" s="57">
        <v>31000</v>
      </c>
      <c r="E95" s="57">
        <v>31000</v>
      </c>
      <c r="F95" s="57">
        <v>31000</v>
      </c>
      <c r="G95" s="57">
        <v>31000</v>
      </c>
      <c r="H95" s="58">
        <v>31000</v>
      </c>
      <c r="I95" s="56" t="s">
        <v>95</v>
      </c>
      <c r="J95" s="57">
        <v>31000</v>
      </c>
      <c r="K95" s="57">
        <v>31000</v>
      </c>
      <c r="L95" s="57">
        <v>31000</v>
      </c>
      <c r="M95" s="57">
        <v>31000</v>
      </c>
      <c r="N95" s="57">
        <v>32000</v>
      </c>
      <c r="O95" s="59">
        <f t="shared" si="31"/>
        <v>373000</v>
      </c>
    </row>
    <row r="96" spans="1:15" ht="27" customHeight="1">
      <c r="A96" s="61" t="s">
        <v>96</v>
      </c>
      <c r="B96" s="57">
        <v>94000</v>
      </c>
      <c r="C96" s="57">
        <v>94000</v>
      </c>
      <c r="D96" s="57">
        <v>94000</v>
      </c>
      <c r="E96" s="57">
        <v>94000</v>
      </c>
      <c r="F96" s="57">
        <v>94000</v>
      </c>
      <c r="G96" s="57">
        <v>94000</v>
      </c>
      <c r="H96" s="58">
        <v>94000</v>
      </c>
      <c r="I96" s="61" t="s">
        <v>96</v>
      </c>
      <c r="J96" s="57">
        <v>94000</v>
      </c>
      <c r="K96" s="57">
        <v>94000</v>
      </c>
      <c r="L96" s="57">
        <v>94000</v>
      </c>
      <c r="M96" s="57">
        <v>94000</v>
      </c>
      <c r="N96" s="57">
        <v>104000</v>
      </c>
      <c r="O96" s="59">
        <f t="shared" si="31"/>
        <v>1138000</v>
      </c>
    </row>
    <row r="97" spans="1:15" ht="27" customHeight="1">
      <c r="A97" s="61" t="s">
        <v>97</v>
      </c>
      <c r="B97" s="57">
        <v>39000</v>
      </c>
      <c r="C97" s="57">
        <v>39000</v>
      </c>
      <c r="D97" s="57">
        <v>39000</v>
      </c>
      <c r="E97" s="57">
        <v>39000</v>
      </c>
      <c r="F97" s="57">
        <v>39000</v>
      </c>
      <c r="G97" s="57">
        <v>39000</v>
      </c>
      <c r="H97" s="58">
        <v>39000</v>
      </c>
      <c r="I97" s="61" t="s">
        <v>97</v>
      </c>
      <c r="J97" s="57">
        <v>39000</v>
      </c>
      <c r="K97" s="57">
        <v>39000</v>
      </c>
      <c r="L97" s="57">
        <v>39000</v>
      </c>
      <c r="M97" s="57">
        <v>39000</v>
      </c>
      <c r="N97" s="57">
        <v>43000</v>
      </c>
      <c r="O97" s="59">
        <f t="shared" si="31"/>
        <v>472000</v>
      </c>
    </row>
    <row r="98" spans="1:17" ht="27" customHeight="1">
      <c r="A98" s="56" t="s">
        <v>98</v>
      </c>
      <c r="B98" s="57">
        <f>B99+B103+B104</f>
        <v>588600</v>
      </c>
      <c r="C98" s="57">
        <f aca="true" t="shared" si="32" ref="C98:H98">C99+C103+C104</f>
        <v>614000</v>
      </c>
      <c r="D98" s="57">
        <f t="shared" si="32"/>
        <v>614300</v>
      </c>
      <c r="E98" s="57">
        <f t="shared" si="32"/>
        <v>71800</v>
      </c>
      <c r="F98" s="57">
        <f t="shared" si="32"/>
        <v>49300</v>
      </c>
      <c r="G98" s="57">
        <f t="shared" si="32"/>
        <v>55000</v>
      </c>
      <c r="H98" s="58">
        <f t="shared" si="32"/>
        <v>33900</v>
      </c>
      <c r="I98" s="56" t="s">
        <v>98</v>
      </c>
      <c r="J98" s="81">
        <f>J99+J103+J104</f>
        <v>32000</v>
      </c>
      <c r="K98" s="57">
        <f>K99+K103+K104</f>
        <v>33000</v>
      </c>
      <c r="L98" s="57">
        <f>L99+L103+L104</f>
        <v>32000</v>
      </c>
      <c r="M98" s="57">
        <f>M99+M103+M104</f>
        <v>32000</v>
      </c>
      <c r="N98" s="57">
        <f>N99+N103+N104</f>
        <v>43600</v>
      </c>
      <c r="O98" s="59">
        <f t="shared" si="31"/>
        <v>2199500</v>
      </c>
      <c r="Q98" s="82"/>
    </row>
    <row r="99" spans="1:17" ht="27" customHeight="1">
      <c r="A99" s="62" t="s">
        <v>73</v>
      </c>
      <c r="B99" s="63">
        <f aca="true" t="shared" si="33" ref="B99:H99">SUM(B100:B102)</f>
        <v>524300</v>
      </c>
      <c r="C99" s="63">
        <f t="shared" si="33"/>
        <v>524300</v>
      </c>
      <c r="D99" s="63">
        <f t="shared" si="33"/>
        <v>524300</v>
      </c>
      <c r="E99" s="63">
        <f t="shared" si="33"/>
        <v>0</v>
      </c>
      <c r="F99" s="63">
        <f t="shared" si="33"/>
        <v>0</v>
      </c>
      <c r="G99" s="63">
        <f t="shared" si="33"/>
        <v>0</v>
      </c>
      <c r="H99" s="64">
        <f t="shared" si="33"/>
        <v>0</v>
      </c>
      <c r="I99" s="62" t="s">
        <v>73</v>
      </c>
      <c r="J99" s="63">
        <f>SUM(J100:J102)</f>
        <v>0</v>
      </c>
      <c r="K99" s="63">
        <f>SUM(K100:K102)</f>
        <v>0</v>
      </c>
      <c r="L99" s="63">
        <f>SUM(L100:L102)</f>
        <v>0</v>
      </c>
      <c r="M99" s="63">
        <f>SUM(M100:M102)</f>
        <v>0</v>
      </c>
      <c r="N99" s="63">
        <f>SUM(N100:N102)</f>
        <v>0</v>
      </c>
      <c r="O99" s="65">
        <f aca="true" t="shared" si="34" ref="O99:O105">SUM(B99+C99+D99+E99+F99+G99+H99+J99+K99+L99+M99+N99)</f>
        <v>1572900</v>
      </c>
      <c r="Q99" s="82"/>
    </row>
    <row r="100" spans="1:17" ht="27" customHeight="1">
      <c r="A100" s="66" t="s">
        <v>74</v>
      </c>
      <c r="B100" s="67">
        <v>382300</v>
      </c>
      <c r="C100" s="67">
        <v>382300</v>
      </c>
      <c r="D100" s="67">
        <v>382400</v>
      </c>
      <c r="E100" s="67">
        <v>0</v>
      </c>
      <c r="F100" s="67">
        <v>0</v>
      </c>
      <c r="G100" s="67">
        <v>0</v>
      </c>
      <c r="H100" s="68">
        <v>0</v>
      </c>
      <c r="I100" s="66" t="s">
        <v>74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9">
        <f t="shared" si="34"/>
        <v>1147000</v>
      </c>
      <c r="Q100" s="82"/>
    </row>
    <row r="101" spans="1:17" ht="27" customHeight="1">
      <c r="A101" s="70" t="s">
        <v>75</v>
      </c>
      <c r="B101" s="67">
        <v>139800</v>
      </c>
      <c r="C101" s="67">
        <v>139800</v>
      </c>
      <c r="D101" s="67">
        <v>139700</v>
      </c>
      <c r="E101" s="67">
        <v>0</v>
      </c>
      <c r="F101" s="67">
        <v>0</v>
      </c>
      <c r="G101" s="67">
        <v>0</v>
      </c>
      <c r="H101" s="68">
        <v>0</v>
      </c>
      <c r="I101" s="70" t="s">
        <v>75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9">
        <f t="shared" si="34"/>
        <v>419300</v>
      </c>
      <c r="Q101" s="82"/>
    </row>
    <row r="102" spans="1:17" ht="27" customHeight="1">
      <c r="A102" s="66" t="s">
        <v>76</v>
      </c>
      <c r="B102" s="67">
        <v>2200</v>
      </c>
      <c r="C102" s="67">
        <v>2200</v>
      </c>
      <c r="D102" s="67">
        <v>2200</v>
      </c>
      <c r="E102" s="67">
        <v>0</v>
      </c>
      <c r="F102" s="67">
        <v>0</v>
      </c>
      <c r="G102" s="67">
        <v>0</v>
      </c>
      <c r="H102" s="68">
        <v>0</v>
      </c>
      <c r="I102" s="66" t="s">
        <v>76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9">
        <f t="shared" si="34"/>
        <v>6600</v>
      </c>
      <c r="Q102" s="82"/>
    </row>
    <row r="103" spans="1:17" ht="27" customHeight="1">
      <c r="A103" s="71" t="s">
        <v>59</v>
      </c>
      <c r="B103" s="103">
        <v>44300</v>
      </c>
      <c r="C103" s="63">
        <v>69700</v>
      </c>
      <c r="D103" s="63">
        <v>70000</v>
      </c>
      <c r="E103" s="63">
        <v>51800</v>
      </c>
      <c r="F103" s="63">
        <v>29300</v>
      </c>
      <c r="G103" s="63">
        <v>35000</v>
      </c>
      <c r="H103" s="64">
        <v>13900</v>
      </c>
      <c r="I103" s="71" t="s">
        <v>59</v>
      </c>
      <c r="J103" s="103">
        <v>12000</v>
      </c>
      <c r="K103" s="63">
        <v>13000</v>
      </c>
      <c r="L103" s="63">
        <v>12000</v>
      </c>
      <c r="M103" s="63">
        <v>12000</v>
      </c>
      <c r="N103" s="108">
        <v>22000</v>
      </c>
      <c r="O103" s="69">
        <f t="shared" si="34"/>
        <v>385000</v>
      </c>
      <c r="Q103" s="82"/>
    </row>
    <row r="104" spans="1:17" ht="27" customHeight="1" thickBot="1">
      <c r="A104" s="71" t="s">
        <v>60</v>
      </c>
      <c r="B104" s="110">
        <v>20000</v>
      </c>
      <c r="C104" s="110">
        <v>20000</v>
      </c>
      <c r="D104" s="110">
        <v>20000</v>
      </c>
      <c r="E104" s="110">
        <v>20000</v>
      </c>
      <c r="F104" s="110">
        <v>20000</v>
      </c>
      <c r="G104" s="110">
        <v>20000</v>
      </c>
      <c r="H104" s="111">
        <v>20000</v>
      </c>
      <c r="I104" s="71" t="s">
        <v>60</v>
      </c>
      <c r="J104" s="110">
        <v>20000</v>
      </c>
      <c r="K104" s="110">
        <v>20000</v>
      </c>
      <c r="L104" s="110">
        <v>20000</v>
      </c>
      <c r="M104" s="110">
        <v>20000</v>
      </c>
      <c r="N104" s="110">
        <v>21600</v>
      </c>
      <c r="O104" s="69">
        <f t="shared" si="34"/>
        <v>241600</v>
      </c>
      <c r="Q104" s="82"/>
    </row>
    <row r="105" spans="1:15" ht="27" customHeight="1" thickBot="1">
      <c r="A105" s="74" t="s">
        <v>17</v>
      </c>
      <c r="B105" s="129">
        <f aca="true" t="shared" si="35" ref="B105:H105">SUM(B90:B98)</f>
        <v>139997100</v>
      </c>
      <c r="C105" s="129">
        <f t="shared" si="35"/>
        <v>140022500</v>
      </c>
      <c r="D105" s="129">
        <f t="shared" si="35"/>
        <v>140022800</v>
      </c>
      <c r="E105" s="129">
        <f t="shared" si="35"/>
        <v>139480300</v>
      </c>
      <c r="F105" s="129">
        <f t="shared" si="35"/>
        <v>139457800</v>
      </c>
      <c r="G105" s="129">
        <f t="shared" si="35"/>
        <v>139463500</v>
      </c>
      <c r="H105" s="130">
        <f t="shared" si="35"/>
        <v>139442400</v>
      </c>
      <c r="I105" s="74" t="s">
        <v>17</v>
      </c>
      <c r="J105" s="129">
        <f>SUM(J90:J98)</f>
        <v>139440500</v>
      </c>
      <c r="K105" s="129">
        <f>SUM(K90:K98)</f>
        <v>139442000</v>
      </c>
      <c r="L105" s="129">
        <f>SUM(L90:L98)</f>
        <v>139441000</v>
      </c>
      <c r="M105" s="129">
        <f>SUM(M90:M98)</f>
        <v>139440900</v>
      </c>
      <c r="N105" s="129">
        <f>SUM(N90:N98)</f>
        <v>157234700</v>
      </c>
      <c r="O105" s="77">
        <f t="shared" si="34"/>
        <v>1692885500</v>
      </c>
    </row>
    <row r="106" spans="1:15" ht="31.5" customHeight="1">
      <c r="A106" s="35" t="s">
        <v>99</v>
      </c>
      <c r="B106" s="35"/>
      <c r="C106" s="35"/>
      <c r="D106" s="35"/>
      <c r="E106" s="35"/>
      <c r="F106" s="35"/>
      <c r="G106" s="35"/>
      <c r="H106" s="35"/>
      <c r="I106" s="35" t="s">
        <v>100</v>
      </c>
      <c r="J106" s="35"/>
      <c r="K106" s="35"/>
      <c r="L106" s="35"/>
      <c r="M106" s="35"/>
      <c r="N106" s="35"/>
      <c r="O106" s="35"/>
    </row>
    <row r="107" spans="1:15" ht="31.5" customHeight="1">
      <c r="A107" s="38" t="s">
        <v>29</v>
      </c>
      <c r="B107" s="38"/>
      <c r="C107" s="38"/>
      <c r="D107" s="38"/>
      <c r="E107" s="39"/>
      <c r="F107" s="39"/>
      <c r="G107" s="39"/>
      <c r="H107" s="39"/>
      <c r="I107" s="38" t="s">
        <v>29</v>
      </c>
      <c r="J107" s="40"/>
      <c r="K107" s="40"/>
      <c r="L107" s="40"/>
      <c r="M107" s="40"/>
      <c r="N107" s="40"/>
      <c r="O107" s="41"/>
    </row>
    <row r="108" spans="1:15" ht="31.5" customHeight="1">
      <c r="A108" s="42" t="s">
        <v>101</v>
      </c>
      <c r="B108" s="42"/>
      <c r="C108" s="42"/>
      <c r="D108" s="42"/>
      <c r="E108" s="42"/>
      <c r="F108" s="42"/>
      <c r="G108" s="42"/>
      <c r="H108" s="42"/>
      <c r="I108" s="42" t="s">
        <v>101</v>
      </c>
      <c r="J108" s="42"/>
      <c r="K108" s="42"/>
      <c r="L108" s="42"/>
      <c r="M108" s="42"/>
      <c r="N108" s="42"/>
      <c r="O108" s="42"/>
    </row>
    <row r="109" spans="1:15" ht="31.5" customHeight="1" thickBot="1">
      <c r="A109" s="126"/>
      <c r="B109" s="44"/>
      <c r="C109" s="44"/>
      <c r="D109" s="45" t="s">
        <v>14</v>
      </c>
      <c r="E109" s="44"/>
      <c r="F109" s="44"/>
      <c r="G109" s="44"/>
      <c r="H109" s="46" t="s">
        <v>30</v>
      </c>
      <c r="I109" s="126"/>
      <c r="J109" s="44"/>
      <c r="K109" s="44"/>
      <c r="L109" s="45" t="s">
        <v>14</v>
      </c>
      <c r="M109" s="45" t="s">
        <v>14</v>
      </c>
      <c r="N109" s="44"/>
      <c r="O109" s="46" t="s">
        <v>30</v>
      </c>
    </row>
    <row r="110" spans="1:15" ht="31.5" customHeight="1">
      <c r="A110" s="47" t="s">
        <v>64</v>
      </c>
      <c r="B110" s="48" t="s">
        <v>32</v>
      </c>
      <c r="C110" s="48" t="s">
        <v>33</v>
      </c>
      <c r="D110" s="48" t="s">
        <v>34</v>
      </c>
      <c r="E110" s="48" t="s">
        <v>35</v>
      </c>
      <c r="F110" s="48" t="s">
        <v>36</v>
      </c>
      <c r="G110" s="48" t="s">
        <v>37</v>
      </c>
      <c r="H110" s="49" t="s">
        <v>38</v>
      </c>
      <c r="I110" s="47" t="s">
        <v>102</v>
      </c>
      <c r="J110" s="48" t="s">
        <v>40</v>
      </c>
      <c r="K110" s="48" t="s">
        <v>41</v>
      </c>
      <c r="L110" s="48" t="s">
        <v>42</v>
      </c>
      <c r="M110" s="48" t="s">
        <v>43</v>
      </c>
      <c r="N110" s="79" t="s">
        <v>44</v>
      </c>
      <c r="O110" s="79" t="s">
        <v>17</v>
      </c>
    </row>
    <row r="111" spans="1:15" ht="31.5" customHeight="1" thickBot="1">
      <c r="A111" s="51"/>
      <c r="B111" s="52" t="s">
        <v>14</v>
      </c>
      <c r="C111" s="53"/>
      <c r="D111" s="53"/>
      <c r="E111" s="53"/>
      <c r="F111" s="53"/>
      <c r="G111" s="53"/>
      <c r="H111" s="54"/>
      <c r="I111" s="51"/>
      <c r="J111" s="53"/>
      <c r="K111" s="53"/>
      <c r="L111" s="53"/>
      <c r="M111" s="53"/>
      <c r="N111" s="80"/>
      <c r="O111" s="80"/>
    </row>
    <row r="112" spans="1:15" ht="31.5" customHeight="1">
      <c r="A112" s="56" t="s">
        <v>66</v>
      </c>
      <c r="B112" s="112">
        <v>1500000</v>
      </c>
      <c r="C112" s="89">
        <v>2000000</v>
      </c>
      <c r="D112" s="89">
        <v>2000000</v>
      </c>
      <c r="E112" s="89">
        <v>300000</v>
      </c>
      <c r="F112" s="89">
        <v>200000</v>
      </c>
      <c r="G112" s="89">
        <v>200000</v>
      </c>
      <c r="H112" s="113">
        <v>200000</v>
      </c>
      <c r="I112" s="56" t="s">
        <v>66</v>
      </c>
      <c r="J112" s="89">
        <v>200000</v>
      </c>
      <c r="K112" s="89">
        <v>200000</v>
      </c>
      <c r="L112" s="89">
        <v>200000</v>
      </c>
      <c r="M112" s="89">
        <v>200000</v>
      </c>
      <c r="N112" s="131">
        <v>255000</v>
      </c>
      <c r="O112" s="59">
        <f>B112+C112+D112+E112+F112+G112+H112+J112+K112+L112+M112+N112</f>
        <v>7455000</v>
      </c>
    </row>
    <row r="113" spans="1:15" ht="31.5" customHeight="1">
      <c r="A113" s="56" t="s">
        <v>86</v>
      </c>
      <c r="B113" s="132">
        <v>0</v>
      </c>
      <c r="C113" s="94">
        <v>1200</v>
      </c>
      <c r="D113" s="94">
        <v>1200</v>
      </c>
      <c r="E113" s="94">
        <v>0</v>
      </c>
      <c r="F113" s="94">
        <v>1200</v>
      </c>
      <c r="G113" s="94">
        <v>0</v>
      </c>
      <c r="H113" s="90">
        <v>0</v>
      </c>
      <c r="I113" s="56" t="s">
        <v>86</v>
      </c>
      <c r="J113" s="91">
        <v>1200</v>
      </c>
      <c r="K113" s="94">
        <v>0</v>
      </c>
      <c r="L113" s="94">
        <v>1200</v>
      </c>
      <c r="M113" s="94">
        <v>800</v>
      </c>
      <c r="N113" s="133">
        <v>1200</v>
      </c>
      <c r="O113" s="59">
        <f>B113+C113+D113+E113+F113+G113+H113+J113+K113+L113+M113+N113</f>
        <v>8000</v>
      </c>
    </row>
    <row r="114" spans="1:15" ht="31.5" customHeight="1">
      <c r="A114" s="56" t="s">
        <v>103</v>
      </c>
      <c r="B114" s="115">
        <v>45000</v>
      </c>
      <c r="C114" s="96">
        <v>55000</v>
      </c>
      <c r="D114" s="96">
        <v>55000</v>
      </c>
      <c r="E114" s="96">
        <v>60000</v>
      </c>
      <c r="F114" s="96">
        <v>55000</v>
      </c>
      <c r="G114" s="96">
        <v>55000</v>
      </c>
      <c r="H114" s="58">
        <v>60000</v>
      </c>
      <c r="I114" s="56" t="s">
        <v>103</v>
      </c>
      <c r="J114" s="115">
        <v>65000</v>
      </c>
      <c r="K114" s="96">
        <v>60000</v>
      </c>
      <c r="L114" s="96">
        <v>65000</v>
      </c>
      <c r="M114" s="96">
        <v>55000</v>
      </c>
      <c r="N114" s="58">
        <v>66000</v>
      </c>
      <c r="O114" s="59">
        <f>B114+C114+D114+E114+F114+G114+H114+J114+K114+L114+M114+N114</f>
        <v>696000</v>
      </c>
    </row>
    <row r="115" spans="1:15" ht="31.5" customHeight="1">
      <c r="A115" s="56" t="s">
        <v>69</v>
      </c>
      <c r="B115" s="95">
        <v>8000</v>
      </c>
      <c r="C115" s="98">
        <v>8000</v>
      </c>
      <c r="D115" s="98">
        <v>8000</v>
      </c>
      <c r="E115" s="98">
        <v>7500</v>
      </c>
      <c r="F115" s="98">
        <v>8000</v>
      </c>
      <c r="G115" s="98">
        <v>7800</v>
      </c>
      <c r="H115" s="58">
        <v>7800</v>
      </c>
      <c r="I115" s="56" t="s">
        <v>69</v>
      </c>
      <c r="J115" s="95">
        <v>7800</v>
      </c>
      <c r="K115" s="98">
        <v>8000</v>
      </c>
      <c r="L115" s="98">
        <v>7500</v>
      </c>
      <c r="M115" s="98">
        <v>7500</v>
      </c>
      <c r="N115" s="57">
        <v>8100</v>
      </c>
      <c r="O115" s="59">
        <f>B115+C115+D115+E115+F115+G115+H115+J115+K115+L115+M115+N115</f>
        <v>94000</v>
      </c>
    </row>
    <row r="116" spans="1:15" ht="31.5" customHeight="1">
      <c r="A116" s="61" t="s">
        <v>70</v>
      </c>
      <c r="B116" s="95">
        <v>11000</v>
      </c>
      <c r="C116" s="96">
        <v>12000</v>
      </c>
      <c r="D116" s="96">
        <v>12000</v>
      </c>
      <c r="E116" s="96">
        <v>12000</v>
      </c>
      <c r="F116" s="96">
        <v>13000</v>
      </c>
      <c r="G116" s="96">
        <v>12000</v>
      </c>
      <c r="H116" s="58">
        <v>13000</v>
      </c>
      <c r="I116" s="61" t="s">
        <v>70</v>
      </c>
      <c r="J116" s="95">
        <v>13000</v>
      </c>
      <c r="K116" s="96">
        <v>14000</v>
      </c>
      <c r="L116" s="96">
        <v>13000</v>
      </c>
      <c r="M116" s="96">
        <v>14000</v>
      </c>
      <c r="N116" s="128">
        <v>14000</v>
      </c>
      <c r="O116" s="59">
        <f>B116+C116+D116+E116+F116+G116+H116+J116+K116+L116+M116+N116</f>
        <v>153000</v>
      </c>
    </row>
    <row r="117" spans="1:17" ht="31.5" customHeight="1">
      <c r="A117" s="56" t="s">
        <v>104</v>
      </c>
      <c r="B117" s="57">
        <f>B118+B122+B123</f>
        <v>238200</v>
      </c>
      <c r="C117" s="57">
        <f aca="true" t="shared" si="36" ref="C117:H117">C118+C122+C123</f>
        <v>244900</v>
      </c>
      <c r="D117" s="57">
        <f t="shared" si="36"/>
        <v>225000</v>
      </c>
      <c r="E117" s="57">
        <f t="shared" si="36"/>
        <v>152000</v>
      </c>
      <c r="F117" s="57">
        <f t="shared" si="36"/>
        <v>74200</v>
      </c>
      <c r="G117" s="57">
        <f t="shared" si="36"/>
        <v>60000</v>
      </c>
      <c r="H117" s="58">
        <f t="shared" si="36"/>
        <v>37600</v>
      </c>
      <c r="I117" s="56" t="s">
        <v>104</v>
      </c>
      <c r="J117" s="81">
        <f>J118+J122+J123</f>
        <v>32800</v>
      </c>
      <c r="K117" s="57">
        <f>K118+K122+K123</f>
        <v>28200</v>
      </c>
      <c r="L117" s="57">
        <f>L118+L122+L123</f>
        <v>25400</v>
      </c>
      <c r="M117" s="57">
        <f>M118+M122+M123</f>
        <v>25100</v>
      </c>
      <c r="N117" s="57">
        <f>N118+N122+N123</f>
        <v>24600</v>
      </c>
      <c r="O117" s="59">
        <f aca="true" t="shared" si="37" ref="O117:O124">SUM(B117+C117+D117+E117+F117+G117+H117+J117+K117+L117+M117+N117)</f>
        <v>1168000</v>
      </c>
      <c r="Q117" s="82"/>
    </row>
    <row r="118" spans="1:17" ht="31.5" customHeight="1">
      <c r="A118" s="62" t="s">
        <v>73</v>
      </c>
      <c r="B118" s="83">
        <f aca="true" t="shared" si="38" ref="B118:H118">SUM(B119:B121)</f>
        <v>61000</v>
      </c>
      <c r="C118" s="104">
        <f t="shared" si="38"/>
        <v>115500</v>
      </c>
      <c r="D118" s="104">
        <f t="shared" si="38"/>
        <v>201000</v>
      </c>
      <c r="E118" s="104">
        <f t="shared" si="38"/>
        <v>105500</v>
      </c>
      <c r="F118" s="104">
        <f t="shared" si="38"/>
        <v>50200</v>
      </c>
      <c r="G118" s="104">
        <f t="shared" si="38"/>
        <v>35000</v>
      </c>
      <c r="H118" s="64">
        <f t="shared" si="38"/>
        <v>12500</v>
      </c>
      <c r="I118" s="62" t="s">
        <v>73</v>
      </c>
      <c r="J118" s="83">
        <f>SUM(J119:J121)</f>
        <v>7700</v>
      </c>
      <c r="K118" s="104">
        <f>SUM(K119:K121)</f>
        <v>3100</v>
      </c>
      <c r="L118" s="104">
        <f>SUM(L119:L121)</f>
        <v>300</v>
      </c>
      <c r="M118" s="104">
        <f>SUM(M119:M121)</f>
        <v>0</v>
      </c>
      <c r="N118" s="85">
        <f>SUM(N119:N121)</f>
        <v>0</v>
      </c>
      <c r="O118" s="65">
        <f t="shared" si="37"/>
        <v>591800</v>
      </c>
      <c r="Q118" s="82"/>
    </row>
    <row r="119" spans="1:17" ht="31.5" customHeight="1">
      <c r="A119" s="66" t="s">
        <v>74</v>
      </c>
      <c r="B119" s="67">
        <v>50000</v>
      </c>
      <c r="C119" s="67">
        <v>80000</v>
      </c>
      <c r="D119" s="67">
        <v>150000</v>
      </c>
      <c r="E119" s="67">
        <v>60000</v>
      </c>
      <c r="F119" s="67">
        <v>30000</v>
      </c>
      <c r="G119" s="67">
        <v>20000</v>
      </c>
      <c r="H119" s="68">
        <v>7000</v>
      </c>
      <c r="I119" s="66" t="s">
        <v>74</v>
      </c>
      <c r="J119" s="67">
        <v>4700</v>
      </c>
      <c r="K119" s="67">
        <v>2000</v>
      </c>
      <c r="L119" s="67">
        <v>0</v>
      </c>
      <c r="M119" s="67">
        <v>0</v>
      </c>
      <c r="N119" s="67">
        <v>0</v>
      </c>
      <c r="O119" s="69">
        <f t="shared" si="37"/>
        <v>403700</v>
      </c>
      <c r="Q119" s="82"/>
    </row>
    <row r="120" spans="1:17" ht="31.5" customHeight="1">
      <c r="A120" s="70" t="s">
        <v>75</v>
      </c>
      <c r="B120" s="67">
        <v>10000</v>
      </c>
      <c r="C120" s="67">
        <v>35000</v>
      </c>
      <c r="D120" s="67">
        <v>50000</v>
      </c>
      <c r="E120" s="67">
        <v>45000</v>
      </c>
      <c r="F120" s="67">
        <v>20000</v>
      </c>
      <c r="G120" s="67">
        <v>15000</v>
      </c>
      <c r="H120" s="68">
        <v>5500</v>
      </c>
      <c r="I120" s="70" t="s">
        <v>75</v>
      </c>
      <c r="J120" s="67">
        <v>3000</v>
      </c>
      <c r="K120" s="67">
        <v>1100</v>
      </c>
      <c r="L120" s="67">
        <v>300</v>
      </c>
      <c r="M120" s="67">
        <v>0</v>
      </c>
      <c r="N120" s="67">
        <v>0</v>
      </c>
      <c r="O120" s="69">
        <f t="shared" si="37"/>
        <v>184900</v>
      </c>
      <c r="Q120" s="82"/>
    </row>
    <row r="121" spans="1:17" ht="31.5" customHeight="1">
      <c r="A121" s="66" t="s">
        <v>76</v>
      </c>
      <c r="B121" s="67">
        <v>1000</v>
      </c>
      <c r="C121" s="67">
        <v>500</v>
      </c>
      <c r="D121" s="67">
        <v>1000</v>
      </c>
      <c r="E121" s="67">
        <v>500</v>
      </c>
      <c r="F121" s="67">
        <v>200</v>
      </c>
      <c r="G121" s="67">
        <v>0</v>
      </c>
      <c r="H121" s="68">
        <v>0</v>
      </c>
      <c r="I121" s="66" t="s">
        <v>76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9">
        <f t="shared" si="37"/>
        <v>3200</v>
      </c>
      <c r="Q121" s="82"/>
    </row>
    <row r="122" spans="1:17" ht="31.5" customHeight="1">
      <c r="A122" s="71" t="s">
        <v>59</v>
      </c>
      <c r="B122" s="63">
        <v>177000</v>
      </c>
      <c r="C122" s="63">
        <v>124400</v>
      </c>
      <c r="D122" s="63">
        <v>22000</v>
      </c>
      <c r="E122" s="63">
        <v>24000</v>
      </c>
      <c r="F122" s="63">
        <v>24000</v>
      </c>
      <c r="G122" s="63">
        <v>25000</v>
      </c>
      <c r="H122" s="64">
        <v>25100</v>
      </c>
      <c r="I122" s="71" t="s">
        <v>59</v>
      </c>
      <c r="J122" s="63">
        <v>25100</v>
      </c>
      <c r="K122" s="63">
        <v>25100</v>
      </c>
      <c r="L122" s="63">
        <v>25100</v>
      </c>
      <c r="M122" s="63">
        <v>25100</v>
      </c>
      <c r="N122" s="63">
        <v>24600</v>
      </c>
      <c r="O122" s="69">
        <f t="shared" si="37"/>
        <v>546500</v>
      </c>
      <c r="Q122" s="82"/>
    </row>
    <row r="123" spans="1:17" ht="31.5" customHeight="1" thickBot="1">
      <c r="A123" s="71" t="s">
        <v>60</v>
      </c>
      <c r="B123" s="63">
        <v>200</v>
      </c>
      <c r="C123" s="63">
        <v>5000</v>
      </c>
      <c r="D123" s="63">
        <v>2000</v>
      </c>
      <c r="E123" s="63">
        <v>22500</v>
      </c>
      <c r="F123" s="63">
        <v>0</v>
      </c>
      <c r="G123" s="63">
        <v>0</v>
      </c>
      <c r="H123" s="64">
        <v>0</v>
      </c>
      <c r="I123" s="71" t="s">
        <v>60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9">
        <f t="shared" si="37"/>
        <v>29700</v>
      </c>
      <c r="Q123" s="82"/>
    </row>
    <row r="124" spans="1:15" ht="31.5" customHeight="1" thickBot="1">
      <c r="A124" s="74" t="s">
        <v>17</v>
      </c>
      <c r="B124" s="86">
        <f aca="true" t="shared" si="39" ref="B124:H124">SUM(B112:B117)</f>
        <v>1802200</v>
      </c>
      <c r="C124" s="86">
        <f t="shared" si="39"/>
        <v>2321100</v>
      </c>
      <c r="D124" s="86">
        <f t="shared" si="39"/>
        <v>2301200</v>
      </c>
      <c r="E124" s="86">
        <f t="shared" si="39"/>
        <v>531500</v>
      </c>
      <c r="F124" s="86">
        <f t="shared" si="39"/>
        <v>351400</v>
      </c>
      <c r="G124" s="86">
        <f t="shared" si="39"/>
        <v>334800</v>
      </c>
      <c r="H124" s="87">
        <f t="shared" si="39"/>
        <v>318400</v>
      </c>
      <c r="I124" s="74" t="s">
        <v>17</v>
      </c>
      <c r="J124" s="86">
        <f>SUM(J112:J117)</f>
        <v>319800</v>
      </c>
      <c r="K124" s="86">
        <f>SUM(K112:K117)</f>
        <v>310200</v>
      </c>
      <c r="L124" s="86">
        <f>SUM(L112:L117)</f>
        <v>312100</v>
      </c>
      <c r="M124" s="86">
        <f>SUM(M112:M117)</f>
        <v>302400</v>
      </c>
      <c r="N124" s="86">
        <f>SUM(N112:N117)</f>
        <v>368900</v>
      </c>
      <c r="O124" s="77">
        <f t="shared" si="37"/>
        <v>9574000</v>
      </c>
    </row>
    <row r="125" spans="1:15" ht="28.5" customHeight="1">
      <c r="A125" s="35" t="s">
        <v>105</v>
      </c>
      <c r="B125" s="35"/>
      <c r="C125" s="35"/>
      <c r="D125" s="35"/>
      <c r="E125" s="35"/>
      <c r="F125" s="35"/>
      <c r="G125" s="35"/>
      <c r="H125" s="35"/>
      <c r="I125" s="35" t="s">
        <v>106</v>
      </c>
      <c r="J125" s="35"/>
      <c r="K125" s="35"/>
      <c r="L125" s="35"/>
      <c r="M125" s="35"/>
      <c r="N125" s="35"/>
      <c r="O125" s="35"/>
    </row>
    <row r="126" spans="1:15" ht="28.5" customHeight="1">
      <c r="A126" s="38" t="s">
        <v>29</v>
      </c>
      <c r="B126" s="38"/>
      <c r="C126" s="38"/>
      <c r="D126" s="38"/>
      <c r="E126" s="39"/>
      <c r="F126" s="39"/>
      <c r="G126" s="39"/>
      <c r="H126" s="39"/>
      <c r="I126" s="38" t="s">
        <v>29</v>
      </c>
      <c r="J126" s="40"/>
      <c r="K126" s="40"/>
      <c r="L126" s="40"/>
      <c r="M126" s="40"/>
      <c r="N126" s="40"/>
      <c r="O126" s="41"/>
    </row>
    <row r="127" spans="1:15" ht="28.5" customHeight="1">
      <c r="A127" s="42" t="s">
        <v>107</v>
      </c>
      <c r="B127" s="42"/>
      <c r="C127" s="42"/>
      <c r="D127" s="42"/>
      <c r="E127" s="42"/>
      <c r="F127" s="42"/>
      <c r="G127" s="42"/>
      <c r="H127" s="42"/>
      <c r="I127" s="42" t="s">
        <v>107</v>
      </c>
      <c r="J127" s="42"/>
      <c r="K127" s="42"/>
      <c r="L127" s="42"/>
      <c r="M127" s="42"/>
      <c r="N127" s="42"/>
      <c r="O127" s="42"/>
    </row>
    <row r="128" spans="1:15" ht="28.5" customHeight="1" thickBot="1">
      <c r="A128" s="126"/>
      <c r="B128" s="44"/>
      <c r="C128" s="44"/>
      <c r="D128" s="45" t="s">
        <v>14</v>
      </c>
      <c r="E128" s="44"/>
      <c r="F128" s="44"/>
      <c r="G128" s="44"/>
      <c r="H128" s="46" t="s">
        <v>30</v>
      </c>
      <c r="I128" s="126"/>
      <c r="J128" s="44"/>
      <c r="K128" s="44"/>
      <c r="L128" s="45" t="s">
        <v>14</v>
      </c>
      <c r="M128" s="45" t="s">
        <v>14</v>
      </c>
      <c r="N128" s="44"/>
      <c r="O128" s="46" t="s">
        <v>30</v>
      </c>
    </row>
    <row r="129" spans="1:15" ht="28.5" customHeight="1">
      <c r="A129" s="47" t="s">
        <v>108</v>
      </c>
      <c r="B129" s="48" t="s">
        <v>32</v>
      </c>
      <c r="C129" s="48" t="s">
        <v>33</v>
      </c>
      <c r="D129" s="48" t="s">
        <v>34</v>
      </c>
      <c r="E129" s="48" t="s">
        <v>35</v>
      </c>
      <c r="F129" s="48" t="s">
        <v>36</v>
      </c>
      <c r="G129" s="48" t="s">
        <v>37</v>
      </c>
      <c r="H129" s="49" t="s">
        <v>38</v>
      </c>
      <c r="I129" s="47" t="s">
        <v>109</v>
      </c>
      <c r="J129" s="48" t="s">
        <v>40</v>
      </c>
      <c r="K129" s="48" t="s">
        <v>41</v>
      </c>
      <c r="L129" s="48" t="s">
        <v>42</v>
      </c>
      <c r="M129" s="48" t="s">
        <v>43</v>
      </c>
      <c r="N129" s="79" t="s">
        <v>44</v>
      </c>
      <c r="O129" s="79" t="s">
        <v>17</v>
      </c>
    </row>
    <row r="130" spans="1:15" ht="28.5" customHeight="1" thickBot="1">
      <c r="A130" s="51"/>
      <c r="B130" s="52" t="s">
        <v>14</v>
      </c>
      <c r="C130" s="53"/>
      <c r="D130" s="53"/>
      <c r="E130" s="53"/>
      <c r="F130" s="53"/>
      <c r="G130" s="53"/>
      <c r="H130" s="54"/>
      <c r="I130" s="51"/>
      <c r="J130" s="53"/>
      <c r="K130" s="53"/>
      <c r="L130" s="53"/>
      <c r="M130" s="53"/>
      <c r="N130" s="80"/>
      <c r="O130" s="80"/>
    </row>
    <row r="131" spans="1:15" ht="28.5" customHeight="1">
      <c r="A131" s="56" t="s">
        <v>66</v>
      </c>
      <c r="B131" s="57">
        <v>40000</v>
      </c>
      <c r="C131" s="57">
        <v>51000</v>
      </c>
      <c r="D131" s="57">
        <v>40000</v>
      </c>
      <c r="E131" s="57">
        <v>40000</v>
      </c>
      <c r="F131" s="57">
        <v>41000</v>
      </c>
      <c r="G131" s="57">
        <v>42000</v>
      </c>
      <c r="H131" s="58">
        <v>41000</v>
      </c>
      <c r="I131" s="56" t="s">
        <v>66</v>
      </c>
      <c r="J131" s="57">
        <v>40000</v>
      </c>
      <c r="K131" s="57">
        <v>40000</v>
      </c>
      <c r="L131" s="57">
        <v>31000</v>
      </c>
      <c r="M131" s="57">
        <v>31000</v>
      </c>
      <c r="N131" s="57">
        <v>31000</v>
      </c>
      <c r="O131" s="59">
        <f aca="true" t="shared" si="40" ref="O131:O145">B131+C131+D131+E131+F131+G131+H131+J131+K131+L131+M131+N131</f>
        <v>468000</v>
      </c>
    </row>
    <row r="132" spans="1:15" ht="28.5" customHeight="1">
      <c r="A132" s="56" t="s">
        <v>86</v>
      </c>
      <c r="B132" s="57">
        <v>150000</v>
      </c>
      <c r="C132" s="57">
        <v>150000</v>
      </c>
      <c r="D132" s="57">
        <v>150000</v>
      </c>
      <c r="E132" s="57">
        <v>200000</v>
      </c>
      <c r="F132" s="57">
        <v>1800000</v>
      </c>
      <c r="G132" s="57">
        <v>3738000</v>
      </c>
      <c r="H132" s="58">
        <v>1700000</v>
      </c>
      <c r="I132" s="56" t="s">
        <v>86</v>
      </c>
      <c r="J132" s="57">
        <v>250000</v>
      </c>
      <c r="K132" s="57">
        <v>150000</v>
      </c>
      <c r="L132" s="57">
        <v>150000</v>
      </c>
      <c r="M132" s="57">
        <v>150000</v>
      </c>
      <c r="N132" s="57">
        <v>150000</v>
      </c>
      <c r="O132" s="59">
        <f t="shared" si="40"/>
        <v>8738000</v>
      </c>
    </row>
    <row r="133" spans="1:15" ht="28.5" customHeight="1">
      <c r="A133" s="134" t="s">
        <v>82</v>
      </c>
      <c r="B133" s="135">
        <v>67000</v>
      </c>
      <c r="C133" s="135">
        <v>76000</v>
      </c>
      <c r="D133" s="135">
        <v>80000</v>
      </c>
      <c r="E133" s="135">
        <v>85000</v>
      </c>
      <c r="F133" s="135">
        <v>85000</v>
      </c>
      <c r="G133" s="135">
        <v>85000</v>
      </c>
      <c r="H133" s="136">
        <v>85000</v>
      </c>
      <c r="I133" s="134" t="s">
        <v>82</v>
      </c>
      <c r="J133" s="135">
        <v>85000</v>
      </c>
      <c r="K133" s="135">
        <v>85000</v>
      </c>
      <c r="L133" s="135">
        <v>85000</v>
      </c>
      <c r="M133" s="135">
        <v>85000</v>
      </c>
      <c r="N133" s="135">
        <v>85000</v>
      </c>
      <c r="O133" s="59">
        <f t="shared" si="40"/>
        <v>988000</v>
      </c>
    </row>
    <row r="134" spans="1:15" ht="28.5" customHeight="1">
      <c r="A134" s="56" t="s">
        <v>110</v>
      </c>
      <c r="B134" s="135">
        <v>2400</v>
      </c>
      <c r="C134" s="135">
        <v>2400</v>
      </c>
      <c r="D134" s="135">
        <v>2500</v>
      </c>
      <c r="E134" s="135">
        <v>2400</v>
      </c>
      <c r="F134" s="135">
        <v>2400</v>
      </c>
      <c r="G134" s="135">
        <v>2400</v>
      </c>
      <c r="H134" s="136">
        <v>2400</v>
      </c>
      <c r="I134" s="56" t="s">
        <v>110</v>
      </c>
      <c r="J134" s="135">
        <v>2400</v>
      </c>
      <c r="K134" s="135">
        <v>2400</v>
      </c>
      <c r="L134" s="135">
        <v>2500</v>
      </c>
      <c r="M134" s="135">
        <v>2400</v>
      </c>
      <c r="N134" s="135">
        <v>2400</v>
      </c>
      <c r="O134" s="59">
        <f t="shared" si="40"/>
        <v>29000</v>
      </c>
    </row>
    <row r="135" spans="1:15" ht="28.5" customHeight="1">
      <c r="A135" s="56" t="s">
        <v>111</v>
      </c>
      <c r="B135" s="57">
        <v>14500</v>
      </c>
      <c r="C135" s="57">
        <v>14500</v>
      </c>
      <c r="D135" s="57">
        <v>16000</v>
      </c>
      <c r="E135" s="57">
        <v>25000</v>
      </c>
      <c r="F135" s="57">
        <v>16800</v>
      </c>
      <c r="G135" s="57">
        <v>16500</v>
      </c>
      <c r="H135" s="58">
        <v>16600</v>
      </c>
      <c r="I135" s="56" t="s">
        <v>111</v>
      </c>
      <c r="J135" s="57">
        <v>16300</v>
      </c>
      <c r="K135" s="57">
        <v>16300</v>
      </c>
      <c r="L135" s="57">
        <v>13500</v>
      </c>
      <c r="M135" s="57">
        <v>13500</v>
      </c>
      <c r="N135" s="57">
        <v>13500</v>
      </c>
      <c r="O135" s="59">
        <f t="shared" si="40"/>
        <v>193000</v>
      </c>
    </row>
    <row r="136" spans="1:15" ht="28.5" customHeight="1">
      <c r="A136" s="61" t="s">
        <v>112</v>
      </c>
      <c r="B136" s="57">
        <v>49000</v>
      </c>
      <c r="C136" s="57">
        <v>48000</v>
      </c>
      <c r="D136" s="57">
        <v>53000</v>
      </c>
      <c r="E136" s="57">
        <v>53000</v>
      </c>
      <c r="F136" s="57">
        <v>53000</v>
      </c>
      <c r="G136" s="57">
        <v>53000</v>
      </c>
      <c r="H136" s="58">
        <v>52000</v>
      </c>
      <c r="I136" s="61" t="s">
        <v>112</v>
      </c>
      <c r="J136" s="57">
        <v>52000</v>
      </c>
      <c r="K136" s="57">
        <v>52000</v>
      </c>
      <c r="L136" s="57">
        <v>52000</v>
      </c>
      <c r="M136" s="57">
        <v>52000</v>
      </c>
      <c r="N136" s="57">
        <v>52000</v>
      </c>
      <c r="O136" s="59">
        <f t="shared" si="40"/>
        <v>621000</v>
      </c>
    </row>
    <row r="137" spans="1:15" ht="28.5" customHeight="1">
      <c r="A137" s="61" t="s">
        <v>113</v>
      </c>
      <c r="B137" s="57">
        <v>5500</v>
      </c>
      <c r="C137" s="57">
        <v>5500</v>
      </c>
      <c r="D137" s="57">
        <v>5500</v>
      </c>
      <c r="E137" s="57">
        <v>5500</v>
      </c>
      <c r="F137" s="57">
        <v>6000</v>
      </c>
      <c r="G137" s="57">
        <v>6000</v>
      </c>
      <c r="H137" s="58">
        <v>6000</v>
      </c>
      <c r="I137" s="61" t="s">
        <v>113</v>
      </c>
      <c r="J137" s="57">
        <v>6000</v>
      </c>
      <c r="K137" s="57">
        <v>6000</v>
      </c>
      <c r="L137" s="57">
        <v>6000</v>
      </c>
      <c r="M137" s="57">
        <v>6000</v>
      </c>
      <c r="N137" s="57">
        <v>6000</v>
      </c>
      <c r="O137" s="59">
        <f t="shared" si="40"/>
        <v>70000</v>
      </c>
    </row>
    <row r="138" spans="1:17" ht="28.5" customHeight="1">
      <c r="A138" s="56" t="s">
        <v>114</v>
      </c>
      <c r="B138" s="57">
        <f>B139+B143+B144</f>
        <v>197800</v>
      </c>
      <c r="C138" s="57">
        <f aca="true" t="shared" si="41" ref="C138:H138">C139+C143+C144</f>
        <v>238800</v>
      </c>
      <c r="D138" s="57">
        <f t="shared" si="41"/>
        <v>537300</v>
      </c>
      <c r="E138" s="57">
        <f t="shared" si="41"/>
        <v>340300</v>
      </c>
      <c r="F138" s="57">
        <f t="shared" si="41"/>
        <v>245600</v>
      </c>
      <c r="G138" s="57">
        <f t="shared" si="41"/>
        <v>170700</v>
      </c>
      <c r="H138" s="58">
        <f t="shared" si="41"/>
        <v>127100</v>
      </c>
      <c r="I138" s="56" t="s">
        <v>114</v>
      </c>
      <c r="J138" s="81">
        <f>J139+J143+J144</f>
        <v>141800</v>
      </c>
      <c r="K138" s="57">
        <f>K139+K143+K144</f>
        <v>93800</v>
      </c>
      <c r="L138" s="57">
        <f>L139+L143+L144</f>
        <v>44300</v>
      </c>
      <c r="M138" s="57">
        <f>M139+M143+M144</f>
        <v>13800</v>
      </c>
      <c r="N138" s="57">
        <f>N139+N143+N144</f>
        <v>13800</v>
      </c>
      <c r="O138" s="59">
        <f>B138+C138+D138+E138+F138+G138+H138+J138+K138+L138+M138+N138</f>
        <v>2165100</v>
      </c>
      <c r="Q138" s="82"/>
    </row>
    <row r="139" spans="1:17" ht="28.5" customHeight="1">
      <c r="A139" s="137" t="s">
        <v>73</v>
      </c>
      <c r="B139" s="138">
        <f aca="true" t="shared" si="42" ref="B139:H139">SUM(B140:B142)</f>
        <v>177000</v>
      </c>
      <c r="C139" s="84">
        <f t="shared" si="42"/>
        <v>218000</v>
      </c>
      <c r="D139" s="84">
        <f t="shared" si="42"/>
        <v>411000</v>
      </c>
      <c r="E139" s="84">
        <f t="shared" si="42"/>
        <v>254000</v>
      </c>
      <c r="F139" s="84">
        <f t="shared" si="42"/>
        <v>159300</v>
      </c>
      <c r="G139" s="84">
        <f t="shared" si="42"/>
        <v>98400</v>
      </c>
      <c r="H139" s="139">
        <f t="shared" si="42"/>
        <v>0</v>
      </c>
      <c r="I139" s="62" t="s">
        <v>73</v>
      </c>
      <c r="J139" s="63">
        <f>SUM(J140:J142)</f>
        <v>0</v>
      </c>
      <c r="K139" s="63">
        <f>SUM(K140:K142)</f>
        <v>0</v>
      </c>
      <c r="L139" s="63">
        <f>SUM(L140:L142)</f>
        <v>0</v>
      </c>
      <c r="M139" s="63">
        <f>SUM(M140:M142)</f>
        <v>0</v>
      </c>
      <c r="N139" s="63">
        <f>SUM(N140:N142)</f>
        <v>0</v>
      </c>
      <c r="O139" s="65">
        <f t="shared" si="40"/>
        <v>1317700</v>
      </c>
      <c r="Q139" s="82"/>
    </row>
    <row r="140" spans="1:17" ht="28.5" customHeight="1">
      <c r="A140" s="66" t="s">
        <v>74</v>
      </c>
      <c r="B140" s="67">
        <v>150000</v>
      </c>
      <c r="C140" s="67">
        <v>180000</v>
      </c>
      <c r="D140" s="67">
        <v>300000</v>
      </c>
      <c r="E140" s="67">
        <v>158000</v>
      </c>
      <c r="F140" s="67">
        <v>95000</v>
      </c>
      <c r="G140" s="67">
        <v>47500</v>
      </c>
      <c r="H140" s="68">
        <v>0</v>
      </c>
      <c r="I140" s="66" t="s">
        <v>74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9">
        <f t="shared" si="40"/>
        <v>930500</v>
      </c>
      <c r="Q140" s="82"/>
    </row>
    <row r="141" spans="1:17" ht="28.5" customHeight="1">
      <c r="A141" s="70" t="s">
        <v>75</v>
      </c>
      <c r="B141" s="67">
        <v>26000</v>
      </c>
      <c r="C141" s="67">
        <v>37000</v>
      </c>
      <c r="D141" s="67">
        <v>110000</v>
      </c>
      <c r="E141" s="67">
        <v>95000</v>
      </c>
      <c r="F141" s="67">
        <v>64000</v>
      </c>
      <c r="G141" s="67">
        <v>50600</v>
      </c>
      <c r="H141" s="68">
        <v>0</v>
      </c>
      <c r="I141" s="70" t="s">
        <v>75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9">
        <f t="shared" si="40"/>
        <v>382600</v>
      </c>
      <c r="Q141" s="82"/>
    </row>
    <row r="142" spans="1:17" ht="28.5" customHeight="1">
      <c r="A142" s="66" t="s">
        <v>76</v>
      </c>
      <c r="B142" s="67">
        <v>1000</v>
      </c>
      <c r="C142" s="67">
        <v>1000</v>
      </c>
      <c r="D142" s="67">
        <v>1000</v>
      </c>
      <c r="E142" s="67">
        <v>1000</v>
      </c>
      <c r="F142" s="67">
        <v>300</v>
      </c>
      <c r="G142" s="67">
        <v>300</v>
      </c>
      <c r="H142" s="68">
        <v>0</v>
      </c>
      <c r="I142" s="66" t="s">
        <v>76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9">
        <f t="shared" si="40"/>
        <v>4600</v>
      </c>
      <c r="Q142" s="82"/>
    </row>
    <row r="143" spans="1:17" ht="28.5" customHeight="1">
      <c r="A143" s="71" t="s">
        <v>59</v>
      </c>
      <c r="B143" s="72">
        <v>17800</v>
      </c>
      <c r="C143" s="72">
        <v>17800</v>
      </c>
      <c r="D143" s="72">
        <v>123300</v>
      </c>
      <c r="E143" s="72">
        <v>68300</v>
      </c>
      <c r="F143" s="72">
        <v>68300</v>
      </c>
      <c r="G143" s="72">
        <v>68300</v>
      </c>
      <c r="H143" s="73">
        <v>60700</v>
      </c>
      <c r="I143" s="71" t="s">
        <v>59</v>
      </c>
      <c r="J143" s="72">
        <v>138800</v>
      </c>
      <c r="K143" s="72">
        <v>90800</v>
      </c>
      <c r="L143" s="72">
        <v>41300</v>
      </c>
      <c r="M143" s="72">
        <v>10800</v>
      </c>
      <c r="N143" s="72">
        <v>10800</v>
      </c>
      <c r="O143" s="69">
        <f t="shared" si="40"/>
        <v>717000</v>
      </c>
      <c r="Q143" s="82"/>
    </row>
    <row r="144" spans="1:17" ht="28.5" customHeight="1" thickBot="1">
      <c r="A144" s="71" t="s">
        <v>60</v>
      </c>
      <c r="B144" s="72">
        <v>3000</v>
      </c>
      <c r="C144" s="72">
        <v>3000</v>
      </c>
      <c r="D144" s="72">
        <v>3000</v>
      </c>
      <c r="E144" s="72">
        <v>18000</v>
      </c>
      <c r="F144" s="72">
        <v>18000</v>
      </c>
      <c r="G144" s="72">
        <v>4000</v>
      </c>
      <c r="H144" s="73">
        <v>66400</v>
      </c>
      <c r="I144" s="71" t="s">
        <v>60</v>
      </c>
      <c r="J144" s="72">
        <v>3000</v>
      </c>
      <c r="K144" s="72">
        <v>3000</v>
      </c>
      <c r="L144" s="72">
        <v>3000</v>
      </c>
      <c r="M144" s="72">
        <v>3000</v>
      </c>
      <c r="N144" s="72">
        <v>3000</v>
      </c>
      <c r="O144" s="59">
        <f t="shared" si="40"/>
        <v>130400</v>
      </c>
      <c r="Q144" s="82"/>
    </row>
    <row r="145" spans="1:15" ht="28.5" customHeight="1" thickBot="1">
      <c r="A145" s="74" t="s">
        <v>17</v>
      </c>
      <c r="B145" s="86">
        <f aca="true" t="shared" si="43" ref="B145:H145">SUM(B131:B138)</f>
        <v>526200</v>
      </c>
      <c r="C145" s="86">
        <f t="shared" si="43"/>
        <v>586200</v>
      </c>
      <c r="D145" s="86">
        <f t="shared" si="43"/>
        <v>884300</v>
      </c>
      <c r="E145" s="86">
        <f t="shared" si="43"/>
        <v>751200</v>
      </c>
      <c r="F145" s="86">
        <f t="shared" si="43"/>
        <v>2249800</v>
      </c>
      <c r="G145" s="86">
        <f t="shared" si="43"/>
        <v>4113600</v>
      </c>
      <c r="H145" s="87">
        <f t="shared" si="43"/>
        <v>2030100</v>
      </c>
      <c r="I145" s="74" t="s">
        <v>17</v>
      </c>
      <c r="J145" s="86">
        <f>SUM(J131:J138)</f>
        <v>593500</v>
      </c>
      <c r="K145" s="86">
        <f>SUM(K131:K138)</f>
        <v>445500</v>
      </c>
      <c r="L145" s="86">
        <f>SUM(L131:L138)</f>
        <v>384300</v>
      </c>
      <c r="M145" s="86">
        <f>SUM(M131:M138)</f>
        <v>353700</v>
      </c>
      <c r="N145" s="86">
        <f>SUM(N131:N138)</f>
        <v>353700</v>
      </c>
      <c r="O145" s="77">
        <f t="shared" si="40"/>
        <v>13272100</v>
      </c>
    </row>
    <row r="146" spans="1:15" ht="33" customHeight="1">
      <c r="A146" s="35" t="s">
        <v>115</v>
      </c>
      <c r="B146" s="35"/>
      <c r="C146" s="35"/>
      <c r="D146" s="35"/>
      <c r="E146" s="35"/>
      <c r="F146" s="35"/>
      <c r="G146" s="35"/>
      <c r="H146" s="35"/>
      <c r="I146" s="35" t="s">
        <v>116</v>
      </c>
      <c r="J146" s="35"/>
      <c r="K146" s="35"/>
      <c r="L146" s="35"/>
      <c r="M146" s="35"/>
      <c r="N146" s="35"/>
      <c r="O146" s="35"/>
    </row>
    <row r="147" spans="1:15" ht="33" customHeight="1">
      <c r="A147" s="38" t="s">
        <v>29</v>
      </c>
      <c r="B147" s="38"/>
      <c r="C147" s="38"/>
      <c r="D147" s="38"/>
      <c r="E147" s="39"/>
      <c r="F147" s="39"/>
      <c r="G147" s="39"/>
      <c r="H147" s="39"/>
      <c r="I147" s="38" t="s">
        <v>29</v>
      </c>
      <c r="J147" s="40"/>
      <c r="K147" s="40"/>
      <c r="L147" s="40"/>
      <c r="M147" s="40"/>
      <c r="N147" s="40"/>
      <c r="O147" s="41"/>
    </row>
    <row r="148" spans="1:15" ht="33" customHeight="1">
      <c r="A148" s="42" t="s">
        <v>117</v>
      </c>
      <c r="B148" s="42"/>
      <c r="C148" s="42"/>
      <c r="D148" s="42"/>
      <c r="E148" s="42"/>
      <c r="F148" s="42"/>
      <c r="G148" s="42"/>
      <c r="H148" s="42"/>
      <c r="I148" s="42" t="s">
        <v>117</v>
      </c>
      <c r="J148" s="42"/>
      <c r="K148" s="42"/>
      <c r="L148" s="42"/>
      <c r="M148" s="42"/>
      <c r="N148" s="42"/>
      <c r="O148" s="42"/>
    </row>
    <row r="149" spans="1:15" ht="33" customHeight="1" thickBot="1">
      <c r="A149" s="126"/>
      <c r="B149" s="44"/>
      <c r="C149" s="44"/>
      <c r="D149" s="45" t="s">
        <v>14</v>
      </c>
      <c r="E149" s="44"/>
      <c r="F149" s="44"/>
      <c r="G149" s="44"/>
      <c r="H149" s="46" t="s">
        <v>30</v>
      </c>
      <c r="I149" s="126"/>
      <c r="J149" s="44"/>
      <c r="K149" s="44"/>
      <c r="L149" s="45" t="s">
        <v>14</v>
      </c>
      <c r="M149" s="45" t="s">
        <v>14</v>
      </c>
      <c r="N149" s="44"/>
      <c r="O149" s="46" t="s">
        <v>30</v>
      </c>
    </row>
    <row r="150" spans="1:15" ht="33" customHeight="1">
      <c r="A150" s="47" t="s">
        <v>118</v>
      </c>
      <c r="B150" s="48" t="s">
        <v>32</v>
      </c>
      <c r="C150" s="48" t="s">
        <v>33</v>
      </c>
      <c r="D150" s="48" t="s">
        <v>34</v>
      </c>
      <c r="E150" s="48" t="s">
        <v>35</v>
      </c>
      <c r="F150" s="48" t="s">
        <v>36</v>
      </c>
      <c r="G150" s="48" t="s">
        <v>37</v>
      </c>
      <c r="H150" s="49" t="s">
        <v>38</v>
      </c>
      <c r="I150" s="47" t="s">
        <v>90</v>
      </c>
      <c r="J150" s="48" t="s">
        <v>40</v>
      </c>
      <c r="K150" s="48" t="s">
        <v>41</v>
      </c>
      <c r="L150" s="48" t="s">
        <v>42</v>
      </c>
      <c r="M150" s="48" t="s">
        <v>43</v>
      </c>
      <c r="N150" s="79" t="s">
        <v>44</v>
      </c>
      <c r="O150" s="79" t="s">
        <v>17</v>
      </c>
    </row>
    <row r="151" spans="1:15" ht="33" customHeight="1" thickBot="1">
      <c r="A151" s="51"/>
      <c r="B151" s="52"/>
      <c r="C151" s="53"/>
      <c r="D151" s="53"/>
      <c r="E151" s="53"/>
      <c r="F151" s="53"/>
      <c r="G151" s="53"/>
      <c r="H151" s="54"/>
      <c r="I151" s="51"/>
      <c r="J151" s="53"/>
      <c r="K151" s="53"/>
      <c r="L151" s="53"/>
      <c r="M151" s="53"/>
      <c r="N151" s="80"/>
      <c r="O151" s="80"/>
    </row>
    <row r="152" spans="1:15" ht="33" customHeight="1">
      <c r="A152" s="56" t="s">
        <v>66</v>
      </c>
      <c r="B152" s="112">
        <v>1136300</v>
      </c>
      <c r="C152" s="89">
        <v>1210600</v>
      </c>
      <c r="D152" s="89">
        <v>1272600</v>
      </c>
      <c r="E152" s="89">
        <v>1232100</v>
      </c>
      <c r="F152" s="89">
        <v>1247800</v>
      </c>
      <c r="G152" s="89">
        <v>1231300</v>
      </c>
      <c r="H152" s="113">
        <v>1313900</v>
      </c>
      <c r="I152" s="56" t="s">
        <v>66</v>
      </c>
      <c r="J152" s="112">
        <v>1335400</v>
      </c>
      <c r="K152" s="89">
        <v>1344500</v>
      </c>
      <c r="L152" s="89">
        <v>1315600</v>
      </c>
      <c r="M152" s="89">
        <v>1313100</v>
      </c>
      <c r="N152" s="113">
        <v>1318800</v>
      </c>
      <c r="O152" s="59">
        <f>B152+C152+D152+E152+F152+G152+H152+J152+K152+L152+M152+N152</f>
        <v>15272000</v>
      </c>
    </row>
    <row r="153" spans="1:15" ht="33" customHeight="1">
      <c r="A153" s="140" t="s">
        <v>119</v>
      </c>
      <c r="B153" s="132">
        <v>0</v>
      </c>
      <c r="C153" s="94">
        <v>0</v>
      </c>
      <c r="D153" s="94">
        <v>0</v>
      </c>
      <c r="E153" s="94">
        <v>0</v>
      </c>
      <c r="F153" s="94">
        <v>5000</v>
      </c>
      <c r="G153" s="94">
        <v>4500</v>
      </c>
      <c r="H153" s="90">
        <v>2000</v>
      </c>
      <c r="I153" s="140" t="s">
        <v>119</v>
      </c>
      <c r="J153" s="132">
        <v>2200</v>
      </c>
      <c r="K153" s="94">
        <v>1700</v>
      </c>
      <c r="L153" s="94">
        <v>1600</v>
      </c>
      <c r="M153" s="94">
        <v>0</v>
      </c>
      <c r="N153" s="90">
        <v>0</v>
      </c>
      <c r="O153" s="59">
        <f>B153+C153+D153+E153+F153+G153+H153+J153+K153+L153+M153+N153</f>
        <v>17000</v>
      </c>
    </row>
    <row r="154" spans="1:15" ht="33" customHeight="1">
      <c r="A154" s="140" t="s">
        <v>103</v>
      </c>
      <c r="B154" s="115">
        <v>56600</v>
      </c>
      <c r="C154" s="96">
        <v>57800</v>
      </c>
      <c r="D154" s="96">
        <v>53200</v>
      </c>
      <c r="E154" s="96">
        <v>59600</v>
      </c>
      <c r="F154" s="96">
        <v>47300</v>
      </c>
      <c r="G154" s="96">
        <v>52600</v>
      </c>
      <c r="H154" s="58">
        <v>60300</v>
      </c>
      <c r="I154" s="140" t="s">
        <v>103</v>
      </c>
      <c r="J154" s="115">
        <v>60500</v>
      </c>
      <c r="K154" s="96">
        <v>59600</v>
      </c>
      <c r="L154" s="96">
        <v>58500</v>
      </c>
      <c r="M154" s="96">
        <v>58500</v>
      </c>
      <c r="N154" s="58">
        <v>58500</v>
      </c>
      <c r="O154" s="59">
        <f>B154+C154+D154+E154+F154+G154+H154+J154+K154+L154+M154+N154</f>
        <v>683000</v>
      </c>
    </row>
    <row r="155" spans="1:15" ht="33" customHeight="1">
      <c r="A155" s="56" t="s">
        <v>120</v>
      </c>
      <c r="B155" s="57">
        <v>400</v>
      </c>
      <c r="C155" s="57">
        <v>400</v>
      </c>
      <c r="D155" s="57">
        <v>400</v>
      </c>
      <c r="E155" s="57">
        <v>400</v>
      </c>
      <c r="F155" s="57">
        <v>400</v>
      </c>
      <c r="G155" s="57">
        <v>400</v>
      </c>
      <c r="H155" s="58">
        <v>400</v>
      </c>
      <c r="I155" s="56" t="s">
        <v>120</v>
      </c>
      <c r="J155" s="57">
        <v>400</v>
      </c>
      <c r="K155" s="57">
        <v>500</v>
      </c>
      <c r="L155" s="57">
        <v>400</v>
      </c>
      <c r="M155" s="57">
        <v>500</v>
      </c>
      <c r="N155" s="141">
        <v>400</v>
      </c>
      <c r="O155" s="59">
        <f>B155+C155+D155+E155+F155+G155+H155+J155+K155+L155+M155+N155</f>
        <v>5000</v>
      </c>
    </row>
    <row r="156" spans="1:17" ht="33" customHeight="1">
      <c r="A156" s="56" t="s">
        <v>121</v>
      </c>
      <c r="B156" s="57">
        <f>B157+B161+B162</f>
        <v>294400</v>
      </c>
      <c r="C156" s="57">
        <f aca="true" t="shared" si="44" ref="C156:H156">C157+C161+C162</f>
        <v>430200</v>
      </c>
      <c r="D156" s="57">
        <f t="shared" si="44"/>
        <v>582700</v>
      </c>
      <c r="E156" s="57">
        <f t="shared" si="44"/>
        <v>442800</v>
      </c>
      <c r="F156" s="57">
        <f t="shared" si="44"/>
        <v>333000</v>
      </c>
      <c r="G156" s="57">
        <f t="shared" si="44"/>
        <v>340300</v>
      </c>
      <c r="H156" s="58">
        <f t="shared" si="44"/>
        <v>273600</v>
      </c>
      <c r="I156" s="56" t="s">
        <v>121</v>
      </c>
      <c r="J156" s="81">
        <f>J157+J161+J162</f>
        <v>321400</v>
      </c>
      <c r="K156" s="57">
        <f>K157+K161+K162</f>
        <v>205000</v>
      </c>
      <c r="L156" s="57">
        <f>L157+L161+L162</f>
        <v>323000</v>
      </c>
      <c r="M156" s="57">
        <f>M157+M161+M162</f>
        <v>370000</v>
      </c>
      <c r="N156" s="57">
        <f>N157+N161+N162</f>
        <v>134000</v>
      </c>
      <c r="O156" s="59">
        <f aca="true" t="shared" si="45" ref="O156:O163">SUM(B156+C156+D156+E156+F156+G156+H156+J156+K156+L156+M156+N156)</f>
        <v>4050400</v>
      </c>
      <c r="Q156" s="82"/>
    </row>
    <row r="157" spans="1:17" ht="33" customHeight="1">
      <c r="A157" s="62" t="s">
        <v>73</v>
      </c>
      <c r="B157" s="63">
        <f aca="true" t="shared" si="46" ref="B157:H157">SUM(B158:B160)</f>
        <v>50300</v>
      </c>
      <c r="C157" s="63">
        <f t="shared" si="46"/>
        <v>131400</v>
      </c>
      <c r="D157" s="63">
        <f t="shared" si="46"/>
        <v>215100</v>
      </c>
      <c r="E157" s="63">
        <f t="shared" si="46"/>
        <v>144300</v>
      </c>
      <c r="F157" s="63">
        <f t="shared" si="46"/>
        <v>42200</v>
      </c>
      <c r="G157" s="63">
        <f t="shared" si="46"/>
        <v>36200</v>
      </c>
      <c r="H157" s="64">
        <f t="shared" si="46"/>
        <v>18200</v>
      </c>
      <c r="I157" s="62" t="s">
        <v>73</v>
      </c>
      <c r="J157" s="63">
        <f>SUM(J158:J160)</f>
        <v>5000</v>
      </c>
      <c r="K157" s="63">
        <f>SUM(K158:K160)</f>
        <v>0</v>
      </c>
      <c r="L157" s="63">
        <f>SUM(L158:L160)</f>
        <v>0</v>
      </c>
      <c r="M157" s="63">
        <f>SUM(M158:M160)</f>
        <v>0</v>
      </c>
      <c r="N157" s="63">
        <f>SUM(N158:N160)</f>
        <v>0</v>
      </c>
      <c r="O157" s="65">
        <f t="shared" si="45"/>
        <v>642700</v>
      </c>
      <c r="Q157" s="82"/>
    </row>
    <row r="158" spans="1:17" ht="33" customHeight="1">
      <c r="A158" s="66" t="s">
        <v>74</v>
      </c>
      <c r="B158" s="117">
        <v>40000</v>
      </c>
      <c r="C158" s="106">
        <v>101000</v>
      </c>
      <c r="D158" s="106">
        <v>169500</v>
      </c>
      <c r="E158" s="106">
        <v>80000</v>
      </c>
      <c r="F158" s="106">
        <v>30000</v>
      </c>
      <c r="G158" s="106">
        <v>25000</v>
      </c>
      <c r="H158" s="68">
        <v>11000</v>
      </c>
      <c r="I158" s="66" t="s">
        <v>74</v>
      </c>
      <c r="J158" s="67">
        <v>2100</v>
      </c>
      <c r="K158" s="67">
        <v>0</v>
      </c>
      <c r="L158" s="67">
        <v>0</v>
      </c>
      <c r="M158" s="67">
        <v>0</v>
      </c>
      <c r="N158" s="67">
        <v>0</v>
      </c>
      <c r="O158" s="69">
        <f t="shared" si="45"/>
        <v>458600</v>
      </c>
      <c r="Q158" s="82"/>
    </row>
    <row r="159" spans="1:17" ht="33" customHeight="1">
      <c r="A159" s="70" t="s">
        <v>75</v>
      </c>
      <c r="B159" s="117">
        <v>10000</v>
      </c>
      <c r="C159" s="106">
        <v>30000</v>
      </c>
      <c r="D159" s="106">
        <v>45100</v>
      </c>
      <c r="E159" s="106">
        <v>64000</v>
      </c>
      <c r="F159" s="106">
        <v>12000</v>
      </c>
      <c r="G159" s="106">
        <v>11000</v>
      </c>
      <c r="H159" s="68">
        <v>7000</v>
      </c>
      <c r="I159" s="70" t="s">
        <v>75</v>
      </c>
      <c r="J159" s="67">
        <v>2800</v>
      </c>
      <c r="K159" s="67">
        <v>0</v>
      </c>
      <c r="L159" s="67">
        <v>0</v>
      </c>
      <c r="M159" s="67">
        <v>0</v>
      </c>
      <c r="N159" s="67">
        <v>0</v>
      </c>
      <c r="O159" s="69">
        <f t="shared" si="45"/>
        <v>181900</v>
      </c>
      <c r="Q159" s="82"/>
    </row>
    <row r="160" spans="1:17" ht="33" customHeight="1">
      <c r="A160" s="66" t="s">
        <v>76</v>
      </c>
      <c r="B160" s="142">
        <v>300</v>
      </c>
      <c r="C160" s="143">
        <v>400</v>
      </c>
      <c r="D160" s="143">
        <v>500</v>
      </c>
      <c r="E160" s="143">
        <v>300</v>
      </c>
      <c r="F160" s="143">
        <v>200</v>
      </c>
      <c r="G160" s="143">
        <v>200</v>
      </c>
      <c r="H160" s="144">
        <v>200</v>
      </c>
      <c r="I160" s="66" t="s">
        <v>76</v>
      </c>
      <c r="J160" s="67">
        <v>100</v>
      </c>
      <c r="K160" s="67">
        <v>0</v>
      </c>
      <c r="L160" s="67">
        <v>0</v>
      </c>
      <c r="M160" s="67">
        <v>0</v>
      </c>
      <c r="N160" s="67">
        <v>0</v>
      </c>
      <c r="O160" s="69">
        <f t="shared" si="45"/>
        <v>2200</v>
      </c>
      <c r="Q160" s="82"/>
    </row>
    <row r="161" spans="1:17" ht="33" customHeight="1">
      <c r="A161" s="71" t="s">
        <v>59</v>
      </c>
      <c r="B161" s="145">
        <v>243600</v>
      </c>
      <c r="C161" s="146">
        <v>295300</v>
      </c>
      <c r="D161" s="146">
        <v>337600</v>
      </c>
      <c r="E161" s="146">
        <v>291500</v>
      </c>
      <c r="F161" s="146">
        <v>286800</v>
      </c>
      <c r="G161" s="146">
        <v>300600</v>
      </c>
      <c r="H161" s="73">
        <v>252900</v>
      </c>
      <c r="I161" s="71" t="s">
        <v>59</v>
      </c>
      <c r="J161" s="72">
        <v>315000</v>
      </c>
      <c r="K161" s="72">
        <v>205000</v>
      </c>
      <c r="L161" s="72">
        <v>323000</v>
      </c>
      <c r="M161" s="72">
        <v>370000</v>
      </c>
      <c r="N161" s="72">
        <v>134000</v>
      </c>
      <c r="O161" s="69">
        <f t="shared" si="45"/>
        <v>3355300</v>
      </c>
      <c r="Q161" s="82"/>
    </row>
    <row r="162" spans="1:17" ht="33" customHeight="1" thickBot="1">
      <c r="A162" s="71" t="s">
        <v>60</v>
      </c>
      <c r="B162" s="147">
        <v>500</v>
      </c>
      <c r="C162" s="147">
        <v>3500</v>
      </c>
      <c r="D162" s="147">
        <v>30000</v>
      </c>
      <c r="E162" s="147">
        <v>7000</v>
      </c>
      <c r="F162" s="147">
        <v>4000</v>
      </c>
      <c r="G162" s="147">
        <v>3500</v>
      </c>
      <c r="H162" s="148">
        <v>2500</v>
      </c>
      <c r="I162" s="71" t="s">
        <v>60</v>
      </c>
      <c r="J162" s="72">
        <v>1400</v>
      </c>
      <c r="K162" s="72"/>
      <c r="L162" s="72">
        <v>0</v>
      </c>
      <c r="M162" s="72">
        <v>0</v>
      </c>
      <c r="N162" s="72">
        <v>0</v>
      </c>
      <c r="O162" s="69">
        <f t="shared" si="45"/>
        <v>52400</v>
      </c>
      <c r="Q162" s="82"/>
    </row>
    <row r="163" spans="1:15" ht="33" customHeight="1" thickBot="1">
      <c r="A163" s="74" t="s">
        <v>17</v>
      </c>
      <c r="B163" s="86">
        <f aca="true" t="shared" si="47" ref="B163:H163">SUM(B152:B156)</f>
        <v>1487700</v>
      </c>
      <c r="C163" s="86">
        <f t="shared" si="47"/>
        <v>1699000</v>
      </c>
      <c r="D163" s="86">
        <f t="shared" si="47"/>
        <v>1908900</v>
      </c>
      <c r="E163" s="86">
        <f t="shared" si="47"/>
        <v>1734900</v>
      </c>
      <c r="F163" s="86">
        <f t="shared" si="47"/>
        <v>1633500</v>
      </c>
      <c r="G163" s="86">
        <f t="shared" si="47"/>
        <v>1629100</v>
      </c>
      <c r="H163" s="87">
        <f t="shared" si="47"/>
        <v>1650200</v>
      </c>
      <c r="I163" s="74" t="s">
        <v>17</v>
      </c>
      <c r="J163" s="86">
        <f>SUM(J152:J156)</f>
        <v>1719900</v>
      </c>
      <c r="K163" s="86">
        <f>SUM(K152:K156)</f>
        <v>1611300</v>
      </c>
      <c r="L163" s="86">
        <f>SUM(L152:L156)</f>
        <v>1699100</v>
      </c>
      <c r="M163" s="86">
        <f>SUM(M152:M156)</f>
        <v>1742100</v>
      </c>
      <c r="N163" s="86">
        <f>SUM(N152:N156)</f>
        <v>1511700</v>
      </c>
      <c r="O163" s="77">
        <f t="shared" si="45"/>
        <v>20027400</v>
      </c>
    </row>
    <row r="164" spans="1:15" ht="34.5" customHeight="1">
      <c r="A164" s="149" t="s">
        <v>122</v>
      </c>
      <c r="B164" s="149"/>
      <c r="C164" s="149"/>
      <c r="D164" s="149"/>
      <c r="E164" s="149"/>
      <c r="F164" s="149"/>
      <c r="G164" s="149"/>
      <c r="H164" s="149"/>
      <c r="I164" s="149" t="s">
        <v>123</v>
      </c>
      <c r="J164" s="149"/>
      <c r="K164" s="149"/>
      <c r="L164" s="149"/>
      <c r="M164" s="149"/>
      <c r="N164" s="149"/>
      <c r="O164" s="149"/>
    </row>
    <row r="165" spans="1:15" ht="34.5" customHeight="1">
      <c r="A165" s="38" t="s">
        <v>29</v>
      </c>
      <c r="B165" s="38"/>
      <c r="C165" s="38"/>
      <c r="D165" s="38"/>
      <c r="E165" s="39"/>
      <c r="F165" s="39"/>
      <c r="G165" s="39"/>
      <c r="H165" s="39"/>
      <c r="I165" s="38" t="s">
        <v>29</v>
      </c>
      <c r="J165" s="40"/>
      <c r="K165" s="40"/>
      <c r="L165" s="40"/>
      <c r="M165" s="40"/>
      <c r="N165" s="40"/>
      <c r="O165" s="41"/>
    </row>
    <row r="166" spans="1:15" ht="34.5" customHeight="1">
      <c r="A166" s="38" t="s">
        <v>124</v>
      </c>
      <c r="B166" s="38"/>
      <c r="C166" s="38"/>
      <c r="D166" s="38"/>
      <c r="E166" s="38"/>
      <c r="F166" s="38"/>
      <c r="G166" s="38"/>
      <c r="H166" s="38"/>
      <c r="I166" s="38" t="s">
        <v>124</v>
      </c>
      <c r="J166" s="40"/>
      <c r="K166" s="40"/>
      <c r="L166" s="40"/>
      <c r="M166" s="40"/>
      <c r="N166" s="40"/>
      <c r="O166" s="41"/>
    </row>
    <row r="167" spans="1:15" ht="34.5" customHeight="1" thickBot="1">
      <c r="A167" s="150"/>
      <c r="B167" s="36"/>
      <c r="C167" s="36"/>
      <c r="D167" s="36"/>
      <c r="E167" s="151" t="s">
        <v>14</v>
      </c>
      <c r="F167" s="152"/>
      <c r="G167" s="152"/>
      <c r="H167" s="153" t="s">
        <v>125</v>
      </c>
      <c r="I167" s="150"/>
      <c r="J167" s="36"/>
      <c r="K167" s="36"/>
      <c r="L167" s="151" t="s">
        <v>14</v>
      </c>
      <c r="M167" s="151" t="s">
        <v>14</v>
      </c>
      <c r="N167" s="36"/>
      <c r="O167" s="154" t="s">
        <v>30</v>
      </c>
    </row>
    <row r="168" spans="1:15" ht="34.5" customHeight="1">
      <c r="A168" s="47" t="s">
        <v>39</v>
      </c>
      <c r="B168" s="155" t="s">
        <v>32</v>
      </c>
      <c r="C168" s="155" t="s">
        <v>33</v>
      </c>
      <c r="D168" s="155" t="s">
        <v>34</v>
      </c>
      <c r="E168" s="155" t="s">
        <v>35</v>
      </c>
      <c r="F168" s="155" t="s">
        <v>36</v>
      </c>
      <c r="G168" s="155" t="s">
        <v>126</v>
      </c>
      <c r="H168" s="156" t="s">
        <v>38</v>
      </c>
      <c r="I168" s="47" t="s">
        <v>127</v>
      </c>
      <c r="J168" s="157" t="s">
        <v>40</v>
      </c>
      <c r="K168" s="155" t="s">
        <v>128</v>
      </c>
      <c r="L168" s="155" t="s">
        <v>42</v>
      </c>
      <c r="M168" s="155" t="s">
        <v>43</v>
      </c>
      <c r="N168" s="155" t="s">
        <v>44</v>
      </c>
      <c r="O168" s="158" t="s">
        <v>17</v>
      </c>
    </row>
    <row r="169" spans="1:15" ht="34.5" customHeight="1" thickBot="1">
      <c r="A169" s="51"/>
      <c r="B169" s="159" t="s">
        <v>14</v>
      </c>
      <c r="C169" s="160"/>
      <c r="D169" s="160"/>
      <c r="E169" s="160"/>
      <c r="F169" s="160"/>
      <c r="G169" s="160"/>
      <c r="H169" s="161"/>
      <c r="I169" s="51"/>
      <c r="J169" s="162"/>
      <c r="K169" s="160"/>
      <c r="L169" s="160"/>
      <c r="M169" s="160"/>
      <c r="N169" s="160"/>
      <c r="O169" s="163"/>
    </row>
    <row r="170" spans="1:15" ht="34.5" customHeight="1">
      <c r="A170" s="164" t="s">
        <v>129</v>
      </c>
      <c r="B170" s="112">
        <v>1026000</v>
      </c>
      <c r="C170" s="89">
        <v>1210000</v>
      </c>
      <c r="D170" s="89">
        <v>1210000</v>
      </c>
      <c r="E170" s="89">
        <v>1100000</v>
      </c>
      <c r="F170" s="89">
        <v>1036000</v>
      </c>
      <c r="G170" s="89">
        <v>1075000</v>
      </c>
      <c r="H170" s="113">
        <v>976600</v>
      </c>
      <c r="I170" s="164" t="s">
        <v>129</v>
      </c>
      <c r="J170" s="112">
        <v>996000</v>
      </c>
      <c r="K170" s="89">
        <v>972000</v>
      </c>
      <c r="L170" s="89">
        <v>966000</v>
      </c>
      <c r="M170" s="89">
        <v>973000</v>
      </c>
      <c r="N170" s="113">
        <v>981400</v>
      </c>
      <c r="O170" s="59">
        <f aca="true" t="shared" si="48" ref="O170:O180">SUM(B170+C170+D170+E170+F170+G170+H170+J170+K170+L170+M170+N170)</f>
        <v>12522000</v>
      </c>
    </row>
    <row r="171" spans="1:15" ht="34.5" customHeight="1">
      <c r="A171" s="134" t="s">
        <v>130</v>
      </c>
      <c r="B171" s="165">
        <v>27600</v>
      </c>
      <c r="C171" s="166">
        <v>25000</v>
      </c>
      <c r="D171" s="166">
        <v>29700</v>
      </c>
      <c r="E171" s="166">
        <v>29100</v>
      </c>
      <c r="F171" s="166">
        <v>25600</v>
      </c>
      <c r="G171" s="166">
        <v>27000</v>
      </c>
      <c r="H171" s="136">
        <v>30800</v>
      </c>
      <c r="I171" s="134" t="s">
        <v>130</v>
      </c>
      <c r="J171" s="165">
        <v>29200</v>
      </c>
      <c r="K171" s="166">
        <v>29300</v>
      </c>
      <c r="L171" s="166">
        <v>28000</v>
      </c>
      <c r="M171" s="166">
        <v>29000</v>
      </c>
      <c r="N171" s="136">
        <v>23700</v>
      </c>
      <c r="O171" s="59">
        <f t="shared" si="48"/>
        <v>334000</v>
      </c>
    </row>
    <row r="172" spans="1:15" ht="34.5" customHeight="1">
      <c r="A172" s="56" t="s">
        <v>131</v>
      </c>
      <c r="B172" s="165">
        <v>4700</v>
      </c>
      <c r="C172" s="166">
        <v>4600</v>
      </c>
      <c r="D172" s="166">
        <v>4200</v>
      </c>
      <c r="E172" s="166">
        <v>5700</v>
      </c>
      <c r="F172" s="166">
        <v>5200</v>
      </c>
      <c r="G172" s="166">
        <v>4600</v>
      </c>
      <c r="H172" s="136">
        <v>4600</v>
      </c>
      <c r="I172" s="56" t="s">
        <v>131</v>
      </c>
      <c r="J172" s="165">
        <v>4600</v>
      </c>
      <c r="K172" s="166">
        <v>4000</v>
      </c>
      <c r="L172" s="166">
        <v>4600</v>
      </c>
      <c r="M172" s="166">
        <v>4600</v>
      </c>
      <c r="N172" s="136">
        <v>4600</v>
      </c>
      <c r="O172" s="59">
        <f t="shared" si="48"/>
        <v>56000</v>
      </c>
    </row>
    <row r="173" spans="1:17" ht="34.5" customHeight="1">
      <c r="A173" s="134" t="s">
        <v>132</v>
      </c>
      <c r="B173" s="57">
        <f>B174+B178+B179</f>
        <v>78000</v>
      </c>
      <c r="C173" s="57">
        <f aca="true" t="shared" si="49" ref="C173:H173">C174+C178+C179</f>
        <v>152200</v>
      </c>
      <c r="D173" s="57">
        <f t="shared" si="49"/>
        <v>187200</v>
      </c>
      <c r="E173" s="57">
        <f t="shared" si="49"/>
        <v>54900</v>
      </c>
      <c r="F173" s="57">
        <f t="shared" si="49"/>
        <v>26100</v>
      </c>
      <c r="G173" s="57">
        <f t="shared" si="49"/>
        <v>24500</v>
      </c>
      <c r="H173" s="58">
        <f t="shared" si="49"/>
        <v>17300</v>
      </c>
      <c r="I173" s="134" t="s">
        <v>132</v>
      </c>
      <c r="J173" s="81">
        <f>J174+J178+J179</f>
        <v>18000</v>
      </c>
      <c r="K173" s="57">
        <f>K174+K178+K179</f>
        <v>16700</v>
      </c>
      <c r="L173" s="57">
        <f>L174+L178+L179</f>
        <v>17700</v>
      </c>
      <c r="M173" s="57">
        <f>M174+M178+M179</f>
        <v>16700</v>
      </c>
      <c r="N173" s="57">
        <f>N174+N178+N179</f>
        <v>16600</v>
      </c>
      <c r="O173" s="59">
        <f t="shared" si="48"/>
        <v>625900</v>
      </c>
      <c r="Q173" s="82"/>
    </row>
    <row r="174" spans="1:17" ht="34.5" customHeight="1">
      <c r="A174" s="71" t="s">
        <v>73</v>
      </c>
      <c r="B174" s="72">
        <f aca="true" t="shared" si="50" ref="B174:H174">SUM(B175:B177)</f>
        <v>69400</v>
      </c>
      <c r="C174" s="72">
        <f t="shared" si="50"/>
        <v>139500</v>
      </c>
      <c r="D174" s="72">
        <f t="shared" si="50"/>
        <v>175700</v>
      </c>
      <c r="E174" s="72">
        <f t="shared" si="50"/>
        <v>45000</v>
      </c>
      <c r="F174" s="72">
        <f t="shared" si="50"/>
        <v>16200</v>
      </c>
      <c r="G174" s="72">
        <f t="shared" si="50"/>
        <v>13200</v>
      </c>
      <c r="H174" s="73">
        <f t="shared" si="50"/>
        <v>0</v>
      </c>
      <c r="I174" s="71" t="s">
        <v>73</v>
      </c>
      <c r="J174" s="72">
        <f>SUM(J175:J177)</f>
        <v>0</v>
      </c>
      <c r="K174" s="72">
        <f>SUM(K175:K177)</f>
        <v>0</v>
      </c>
      <c r="L174" s="72">
        <f>SUM(L175:L177)</f>
        <v>0</v>
      </c>
      <c r="M174" s="72">
        <f>SUM(M175:M177)</f>
        <v>0</v>
      </c>
      <c r="N174" s="72">
        <f>SUM(N175:N177)</f>
        <v>0</v>
      </c>
      <c r="O174" s="65">
        <f t="shared" si="48"/>
        <v>459000</v>
      </c>
      <c r="Q174" s="82"/>
    </row>
    <row r="175" spans="1:17" ht="34.5" customHeight="1">
      <c r="A175" s="167" t="s">
        <v>133</v>
      </c>
      <c r="B175" s="67">
        <v>56300</v>
      </c>
      <c r="C175" s="67">
        <v>100000</v>
      </c>
      <c r="D175" s="67">
        <v>126800</v>
      </c>
      <c r="E175" s="67">
        <v>30300</v>
      </c>
      <c r="F175" s="67">
        <v>10000</v>
      </c>
      <c r="G175" s="67">
        <v>9500</v>
      </c>
      <c r="H175" s="68">
        <v>0</v>
      </c>
      <c r="I175" s="167" t="s">
        <v>133</v>
      </c>
      <c r="J175" s="67">
        <v>0</v>
      </c>
      <c r="K175" s="67">
        <v>0</v>
      </c>
      <c r="L175" s="67">
        <v>0</v>
      </c>
      <c r="M175" s="67">
        <v>0</v>
      </c>
      <c r="N175" s="67">
        <v>0</v>
      </c>
      <c r="O175" s="69">
        <f t="shared" si="48"/>
        <v>332900</v>
      </c>
      <c r="Q175" s="82"/>
    </row>
    <row r="176" spans="1:17" ht="34.5" customHeight="1">
      <c r="A176" s="167" t="s">
        <v>134</v>
      </c>
      <c r="B176" s="67">
        <v>12900</v>
      </c>
      <c r="C176" s="67">
        <v>38800</v>
      </c>
      <c r="D176" s="67">
        <v>47600</v>
      </c>
      <c r="E176" s="67">
        <v>14400</v>
      </c>
      <c r="F176" s="67">
        <v>6200</v>
      </c>
      <c r="G176" s="67">
        <v>3700</v>
      </c>
      <c r="H176" s="68">
        <v>0</v>
      </c>
      <c r="I176" s="167" t="s">
        <v>134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9">
        <f t="shared" si="48"/>
        <v>123600</v>
      </c>
      <c r="Q176" s="82"/>
    </row>
    <row r="177" spans="1:17" ht="34.5" customHeight="1">
      <c r="A177" s="167" t="s">
        <v>135</v>
      </c>
      <c r="B177" s="168">
        <v>200</v>
      </c>
      <c r="C177" s="168">
        <v>700</v>
      </c>
      <c r="D177" s="168">
        <v>1300</v>
      </c>
      <c r="E177" s="168">
        <v>300</v>
      </c>
      <c r="F177" s="168">
        <v>0</v>
      </c>
      <c r="G177" s="168">
        <v>0</v>
      </c>
      <c r="H177" s="169">
        <v>0</v>
      </c>
      <c r="I177" s="167" t="s">
        <v>135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9">
        <f t="shared" si="48"/>
        <v>2500</v>
      </c>
      <c r="Q177" s="82"/>
    </row>
    <row r="178" spans="1:17" ht="34.5" customHeight="1">
      <c r="A178" s="71" t="s">
        <v>59</v>
      </c>
      <c r="B178" s="170">
        <v>8200</v>
      </c>
      <c r="C178" s="170">
        <v>10700</v>
      </c>
      <c r="D178" s="170">
        <v>9500</v>
      </c>
      <c r="E178" s="170">
        <v>8900</v>
      </c>
      <c r="F178" s="170">
        <v>9300</v>
      </c>
      <c r="G178" s="170">
        <v>10500</v>
      </c>
      <c r="H178" s="171">
        <v>16700</v>
      </c>
      <c r="I178" s="71" t="s">
        <v>59</v>
      </c>
      <c r="J178" s="124">
        <v>17700</v>
      </c>
      <c r="K178" s="124">
        <v>16700</v>
      </c>
      <c r="L178" s="124">
        <v>17700</v>
      </c>
      <c r="M178" s="124">
        <v>16700</v>
      </c>
      <c r="N178" s="124">
        <v>16600</v>
      </c>
      <c r="O178" s="69">
        <f t="shared" si="48"/>
        <v>159200</v>
      </c>
      <c r="Q178" s="82"/>
    </row>
    <row r="179" spans="1:17" ht="34.5" customHeight="1" thickBot="1">
      <c r="A179" s="71" t="s">
        <v>60</v>
      </c>
      <c r="B179" s="172">
        <v>400</v>
      </c>
      <c r="C179" s="173">
        <v>2000</v>
      </c>
      <c r="D179" s="173">
        <v>2000</v>
      </c>
      <c r="E179" s="173">
        <v>1000</v>
      </c>
      <c r="F179" s="173">
        <v>600</v>
      </c>
      <c r="G179" s="172">
        <v>800</v>
      </c>
      <c r="H179" s="171">
        <v>600</v>
      </c>
      <c r="I179" s="71" t="s">
        <v>60</v>
      </c>
      <c r="J179" s="174">
        <v>300</v>
      </c>
      <c r="K179" s="175">
        <v>0</v>
      </c>
      <c r="L179" s="175">
        <v>0</v>
      </c>
      <c r="M179" s="175">
        <v>0</v>
      </c>
      <c r="N179" s="174">
        <v>0</v>
      </c>
      <c r="O179" s="69">
        <f t="shared" si="48"/>
        <v>7700</v>
      </c>
      <c r="Q179" s="82"/>
    </row>
    <row r="180" spans="1:15" ht="34.5" customHeight="1" thickBot="1">
      <c r="A180" s="74" t="s">
        <v>17</v>
      </c>
      <c r="B180" s="176">
        <f aca="true" t="shared" si="51" ref="B180:H180">SUM(B170:B173)</f>
        <v>1136300</v>
      </c>
      <c r="C180" s="176">
        <f t="shared" si="51"/>
        <v>1391800</v>
      </c>
      <c r="D180" s="176">
        <f t="shared" si="51"/>
        <v>1431100</v>
      </c>
      <c r="E180" s="176">
        <f t="shared" si="51"/>
        <v>1189700</v>
      </c>
      <c r="F180" s="176">
        <f t="shared" si="51"/>
        <v>1092900</v>
      </c>
      <c r="G180" s="176">
        <f t="shared" si="51"/>
        <v>1131100</v>
      </c>
      <c r="H180" s="76">
        <f t="shared" si="51"/>
        <v>1029300</v>
      </c>
      <c r="I180" s="74" t="s">
        <v>17</v>
      </c>
      <c r="J180" s="176">
        <f>SUM(J170:J173)</f>
        <v>1047800</v>
      </c>
      <c r="K180" s="176">
        <f>SUM(K170:K173)</f>
        <v>1022000</v>
      </c>
      <c r="L180" s="176">
        <f>SUM(L170:L173)</f>
        <v>1016300</v>
      </c>
      <c r="M180" s="176">
        <f>SUM(M170:M173)</f>
        <v>1023300</v>
      </c>
      <c r="N180" s="176">
        <f>SUM(N170:N173)</f>
        <v>1026300</v>
      </c>
      <c r="O180" s="77">
        <f t="shared" si="48"/>
        <v>13537900</v>
      </c>
    </row>
  </sheetData>
  <sheetProtection/>
  <mergeCells count="20">
    <mergeCell ref="A168:A169"/>
    <mergeCell ref="I168:I169"/>
    <mergeCell ref="A129:A130"/>
    <mergeCell ref="I129:I130"/>
    <mergeCell ref="A150:A151"/>
    <mergeCell ref="I150:I151"/>
    <mergeCell ref="A164:H164"/>
    <mergeCell ref="I164:O164"/>
    <mergeCell ref="A68:A69"/>
    <mergeCell ref="I68:I69"/>
    <mergeCell ref="A88:A89"/>
    <mergeCell ref="I88:I89"/>
    <mergeCell ref="A110:A111"/>
    <mergeCell ref="I110:I111"/>
    <mergeCell ref="A5:A6"/>
    <mergeCell ref="I5:I6"/>
    <mergeCell ref="A28:A29"/>
    <mergeCell ref="I28:I29"/>
    <mergeCell ref="A48:A49"/>
    <mergeCell ref="I48:I49"/>
  </mergeCells>
  <printOptions horizontalCentered="1" verticalCentered="1"/>
  <pageMargins left="0.1968503937007874" right="0.1968503937007874" top="0.3937007874015748" bottom="0.3937007874015748" header="0.3937007874015748" footer="0.2755905511811024"/>
  <pageSetup horizontalDpi="300" verticalDpi="3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2011-02-16T08:13:19Z</dcterms:created>
  <dcterms:modified xsi:type="dcterms:W3CDTF">2011-02-16T08:13:53Z</dcterms:modified>
  <cp:category/>
  <cp:version/>
  <cp:contentType/>
  <cp:contentStatus/>
</cp:coreProperties>
</file>