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8735" windowHeight="10935" activeTab="0"/>
  </bookViews>
  <sheets>
    <sheet name="ใบปะหน้า" sheetId="1" r:id="rId1"/>
    <sheet name="ภาคที่4" sheetId="2" r:id="rId2"/>
  </sheets>
  <externalReferences>
    <externalReference r:id="rId5"/>
  </externalReferences>
  <definedNames>
    <definedName name="_xlnm.Print_Area" localSheetId="0">'ใบปะหน้า'!$A$1:$F$16,'ใบปะหน้า'!#REF!,'ใบปะหน้า'!#REF!,'ใบปะหน้า'!#REF!,'ใบปะหน้า'!$A$20:$F$35,'ใบปะหน้า'!#REF!,'ใบปะหน้า'!#REF!,'ใบปะหน้า'!#REF!,'ใบปะหน้า'!#REF!,'ใบปะหน้า'!#REF!,'ใบปะหน้า'!#REF!</definedName>
    <definedName name="_xlnm.Print_Area" localSheetId="1">'ภาคที่4'!$A$1:$O$24</definedName>
  </definedNames>
  <calcPr fullCalcOnLoad="1"/>
</workbook>
</file>

<file path=xl/sharedStrings.xml><?xml version="1.0" encoding="utf-8"?>
<sst xmlns="http://schemas.openxmlformats.org/spreadsheetml/2006/main" count="579" uniqueCount="129">
  <si>
    <t>เป้าหมายรายได้ภาษีสรรพสามิต  ประจำปีงบประมาณ 2554</t>
  </si>
  <si>
    <t>ทั่วราชอาณาจักร</t>
  </si>
  <si>
    <t>สำนักงานสรรพสามิต</t>
  </si>
  <si>
    <t>รวมรายได้ (บาท)</t>
  </si>
  <si>
    <t>ภาคที่ 1</t>
  </si>
  <si>
    <t>ภาคที่ 2</t>
  </si>
  <si>
    <t>ภาคที่ 3</t>
  </si>
  <si>
    <t>ภาคที่ 4</t>
  </si>
  <si>
    <t>ภาคที่ 5</t>
  </si>
  <si>
    <t>ภาคที่ 6</t>
  </si>
  <si>
    <t>ภาคที่ 7</t>
  </si>
  <si>
    <t>ภาคที่ 8</t>
  </si>
  <si>
    <t>ภาคที่ 9</t>
  </si>
  <si>
    <t>ภาคที่ 10</t>
  </si>
  <si>
    <t xml:space="preserve"> </t>
  </si>
  <si>
    <t>รวมทั่วราชอาณาจักร</t>
  </si>
  <si>
    <t>สำนักงานสรรพสามิตพื้นที่</t>
  </si>
  <si>
    <t>รวม</t>
  </si>
  <si>
    <t>สำนักงานสรรพสามิตภาคที่ 4</t>
  </si>
  <si>
    <t>อุดรธานี</t>
  </si>
  <si>
    <t>กาฬสินธุ์</t>
  </si>
  <si>
    <t>ขอนแก่น</t>
  </si>
  <si>
    <t>นครพนม</t>
  </si>
  <si>
    <t>มหาสารคาม</t>
  </si>
  <si>
    <t>มุกดาหาร</t>
  </si>
  <si>
    <t>เลย</t>
  </si>
  <si>
    <t>สกลนคร</t>
  </si>
  <si>
    <t>หนองคาย</t>
  </si>
  <si>
    <t>หนองบัวลำภู</t>
  </si>
  <si>
    <t xml:space="preserve"> - 78 -</t>
  </si>
  <si>
    <t xml:space="preserve"> - 79 -</t>
  </si>
  <si>
    <t>เป้าหมายรายได้ภาษีสรรพสามิต ประจำปีงบประมาณ 2554</t>
  </si>
  <si>
    <t>หน่วย : บาท</t>
  </si>
  <si>
    <t>เดือน                                                                                                     รายได้</t>
  </si>
  <si>
    <t>ตุลาคม</t>
  </si>
  <si>
    <t>พฤศจิกายน</t>
  </si>
  <si>
    <t>ธันวาคม</t>
  </si>
  <si>
    <t>มกราคม</t>
  </si>
  <si>
    <t>กุมภาพันธ์</t>
  </si>
  <si>
    <t xml:space="preserve"> มีนาคม</t>
  </si>
  <si>
    <t>เมษายน</t>
  </si>
  <si>
    <t>พฤษภาคม</t>
  </si>
  <si>
    <t xml:space="preserve"> มิถุนายน</t>
  </si>
  <si>
    <t>กรกฎาคม</t>
  </si>
  <si>
    <t>สิงหาคม</t>
  </si>
  <si>
    <t>กันยายน</t>
  </si>
  <si>
    <t xml:space="preserve">   1. สุรา</t>
  </si>
  <si>
    <t xml:space="preserve">   2. เบียร์</t>
  </si>
  <si>
    <t xml:space="preserve">   3. ยาสูบ</t>
  </si>
  <si>
    <t xml:space="preserve">   4. เครื่องดื่ม</t>
  </si>
  <si>
    <t xml:space="preserve">   5. น้ำมันและผลิตภัณฑ์น้ำมัน</t>
  </si>
  <si>
    <t xml:space="preserve">   6. ผลิตภัณฑ์เครื่องหอมและเครื่องสำอาง</t>
  </si>
  <si>
    <t xml:space="preserve">   7. สนามกอล์ฟ</t>
  </si>
  <si>
    <t xml:space="preserve">   8. สนามม้า</t>
  </si>
  <si>
    <t xml:space="preserve">   9. ไนท์คลับ</t>
  </si>
  <si>
    <t xml:space="preserve">  10. อาบอบนวด</t>
  </si>
  <si>
    <t xml:space="preserve">  11. พรม</t>
  </si>
  <si>
    <t xml:space="preserve">  12. รายได้เบ็ดเตล็ด</t>
  </si>
  <si>
    <t xml:space="preserve">        ก. ใบอนุญาต</t>
  </si>
  <si>
    <t xml:space="preserve">              - สุรา</t>
  </si>
  <si>
    <t xml:space="preserve">              - ยาสูบ</t>
  </si>
  <si>
    <t xml:space="preserve">              - ไพ่</t>
  </si>
  <si>
    <t xml:space="preserve">        ข. เบ็ดเตล็ด</t>
  </si>
  <si>
    <t xml:space="preserve"> - 80 -</t>
  </si>
  <si>
    <t xml:space="preserve"> - 81 -</t>
  </si>
  <si>
    <t>สำนักงานสรรพสามิตพื้นที่อุดรธานี</t>
  </si>
  <si>
    <t xml:space="preserve">    1. สุรา</t>
  </si>
  <si>
    <t xml:space="preserve">    2. เครื่องดื่ม</t>
  </si>
  <si>
    <t xml:space="preserve">    3. ผลิตภัณฑ์เครื่องหอมและเครื่องสำอาง</t>
  </si>
  <si>
    <t xml:space="preserve">    4. สนามกอล์ฟ</t>
  </si>
  <si>
    <t xml:space="preserve">    5. สนามม้า</t>
  </si>
  <si>
    <t xml:space="preserve">    6. ไนท์คลับ</t>
  </si>
  <si>
    <t xml:space="preserve">    7. อาบอบนวด</t>
  </si>
  <si>
    <t xml:space="preserve">    8. พรม</t>
  </si>
  <si>
    <t xml:space="preserve">    9. รายได้เบ็ดเตล็ด</t>
  </si>
  <si>
    <t xml:space="preserve"> - 82 -</t>
  </si>
  <si>
    <t xml:space="preserve"> - 83 -</t>
  </si>
  <si>
    <t>สำนักงานสรรพสามิตพื้นที่กาฬสินธุ์</t>
  </si>
  <si>
    <t xml:space="preserve">    2. ยาสูบ</t>
  </si>
  <si>
    <t xml:space="preserve">   3. เครื่องดื่ม</t>
  </si>
  <si>
    <t xml:space="preserve">   4. ผลิตภัณฑ์เครื่องหอมและเครื่องสำอาง</t>
  </si>
  <si>
    <t xml:space="preserve">   5. สนามกอล์ฟ</t>
  </si>
  <si>
    <t xml:space="preserve">   6. ไนท์คลับ</t>
  </si>
  <si>
    <t xml:space="preserve">   7. รายได้เบ็ดเตล็ด</t>
  </si>
  <si>
    <t xml:space="preserve"> - 84 -</t>
  </si>
  <si>
    <t xml:space="preserve"> - 85 -</t>
  </si>
  <si>
    <t>สำนักงานสรรพสามิตพื้นที่ขอนแก่น</t>
  </si>
  <si>
    <t xml:space="preserve">   4. น้ำมันและผลิตภัณฑ์น้ำมัน</t>
  </si>
  <si>
    <t xml:space="preserve">   6. สนามม้า</t>
  </si>
  <si>
    <t xml:space="preserve">   7. ไนท์คลับ</t>
  </si>
  <si>
    <t xml:space="preserve">   8. อาบอบนวด</t>
  </si>
  <si>
    <t xml:space="preserve">   9. พรม</t>
  </si>
  <si>
    <t xml:space="preserve">   10. รายได้เบ็ดเตล็ด</t>
  </si>
  <si>
    <t xml:space="preserve"> - 86 -</t>
  </si>
  <si>
    <t xml:space="preserve"> - 87 -</t>
  </si>
  <si>
    <t>สำนักงานสรรพสามิตพื้นที่นครพนม</t>
  </si>
  <si>
    <t xml:space="preserve">    3. เครื่องดื่ม </t>
  </si>
  <si>
    <t xml:space="preserve">    5. ไนท์คลับ</t>
  </si>
  <si>
    <t xml:space="preserve">    6. รายได้เบ็ดเตล็ด</t>
  </si>
  <si>
    <t xml:space="preserve"> - 88 -</t>
  </si>
  <si>
    <t xml:space="preserve"> - 89 -</t>
  </si>
  <si>
    <t>สำนักงานสรรพสามิตพื้นที่มหาสารคาม</t>
  </si>
  <si>
    <t xml:space="preserve">    1. สุรา </t>
  </si>
  <si>
    <t xml:space="preserve">    2. เครื่องดื่ม </t>
  </si>
  <si>
    <t xml:space="preserve">    3. ไนท์คลับ</t>
  </si>
  <si>
    <t xml:space="preserve">    4. รายได้เบ็ดเตล็ด</t>
  </si>
  <si>
    <t xml:space="preserve"> - 90 -</t>
  </si>
  <si>
    <t xml:space="preserve"> - 91 -</t>
  </si>
  <si>
    <t>สำนักงานสรรพสามิตพื้นที่มุกดาหาร</t>
  </si>
  <si>
    <t xml:space="preserve">    3. สนามกอล์ฟ </t>
  </si>
  <si>
    <t xml:space="preserve">    4. ไนท์คลับ</t>
  </si>
  <si>
    <t xml:space="preserve">    5. รายได้เบ็ดเตล็ด</t>
  </si>
  <si>
    <t xml:space="preserve"> - 92 -</t>
  </si>
  <si>
    <t xml:space="preserve"> - 93 -</t>
  </si>
  <si>
    <t>สำนักงานสรรพสามิตพื้นที่เลย</t>
  </si>
  <si>
    <t>มีนาคม</t>
  </si>
  <si>
    <t>มิถุนายน</t>
  </si>
  <si>
    <t xml:space="preserve">    3. เครื่องดื่ม</t>
  </si>
  <si>
    <t xml:space="preserve"> - 94 -</t>
  </si>
  <si>
    <t xml:space="preserve"> - 95 -</t>
  </si>
  <si>
    <t>สำนักงานสรรพสามิตพื้นที่สกลนคร</t>
  </si>
  <si>
    <t xml:space="preserve">    3. สนามกอล์ฟ</t>
  </si>
  <si>
    <t xml:space="preserve">    5. อาบอบนวด</t>
  </si>
  <si>
    <t xml:space="preserve"> - 96 -</t>
  </si>
  <si>
    <t xml:space="preserve"> - 97 -</t>
  </si>
  <si>
    <t>สำนักงานสรรพสามิตพื้นที่หนองคาย</t>
  </si>
  <si>
    <t xml:space="preserve"> - 98 -</t>
  </si>
  <si>
    <t xml:space="preserve"> - 99 -</t>
  </si>
  <si>
    <t>สำนักงานสรรพสามิตพื้นที่หนองบัวลำภู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</si>
</sst>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4">
    <font>
      <sz val="14"/>
      <name val="AngsanaUPC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20"/>
      <name val="AngsanaUPC"/>
      <family val="1"/>
    </font>
    <font>
      <sz val="20"/>
      <name val="AngsanaUPC"/>
      <family val="1"/>
    </font>
    <font>
      <b/>
      <sz val="16"/>
      <name val="JasmineUPC"/>
      <family val="1"/>
    </font>
    <font>
      <sz val="10"/>
      <name val="Courier"/>
      <family val="0"/>
    </font>
    <font>
      <sz val="15"/>
      <name val="AngsanaUPC"/>
      <family val="1"/>
    </font>
    <font>
      <b/>
      <sz val="15"/>
      <name val="EucrosiaUPC"/>
      <family val="1"/>
    </font>
    <font>
      <b/>
      <sz val="16"/>
      <name val="BrowalliaUPC"/>
      <family val="2"/>
    </font>
    <font>
      <sz val="16"/>
      <name val="JasmineUPC"/>
      <family val="1"/>
    </font>
    <font>
      <b/>
      <sz val="18"/>
      <name val="BrowalliaUPC"/>
      <family val="2"/>
    </font>
    <font>
      <b/>
      <sz val="16"/>
      <name val="AngsanaUPC"/>
      <family val="1"/>
    </font>
    <font>
      <b/>
      <sz val="15"/>
      <name val="AngsanaUPC"/>
      <family val="0"/>
    </font>
    <font>
      <b/>
      <sz val="15"/>
      <name val="Courier"/>
      <family val="0"/>
    </font>
    <font>
      <sz val="15"/>
      <name val="BrowalliaUPC"/>
      <family val="2"/>
    </font>
    <font>
      <b/>
      <sz val="15"/>
      <name val="BrowalliaUPC"/>
      <family val="2"/>
    </font>
    <font>
      <b/>
      <i/>
      <sz val="15"/>
      <name val="AngsanaUPC"/>
      <family val="0"/>
    </font>
    <font>
      <i/>
      <sz val="15"/>
      <name val="BrowalliaUPC"/>
      <family val="2"/>
    </font>
    <font>
      <b/>
      <i/>
      <sz val="15"/>
      <name val="BrowalliaUPC"/>
      <family val="2"/>
    </font>
    <font>
      <i/>
      <sz val="15"/>
      <name val="AngsanaUPC"/>
      <family val="0"/>
    </font>
    <font>
      <sz val="15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3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37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87" fontId="18" fillId="0" borderId="0" xfId="36" applyNumberFormat="1" applyFont="1" applyBorder="1" applyAlignment="1">
      <alignment horizontal="center"/>
    </xf>
    <xf numFmtId="0" fontId="0" fillId="0" borderId="0" xfId="0" applyFont="1" applyAlignment="1">
      <alignment/>
    </xf>
    <xf numFmtId="187" fontId="19" fillId="0" borderId="0" xfId="36" applyNumberFormat="1" applyFont="1" applyBorder="1" applyAlignment="1">
      <alignment/>
    </xf>
    <xf numFmtId="0" fontId="19" fillId="0" borderId="0" xfId="0" applyFont="1" applyAlignment="1">
      <alignment/>
    </xf>
    <xf numFmtId="187" fontId="18" fillId="0" borderId="0" xfId="36" applyNumberFormat="1" applyFont="1" applyFill="1" applyBorder="1" applyAlignment="1" applyProtection="1">
      <alignment horizontal="center"/>
      <protection locked="0"/>
    </xf>
    <xf numFmtId="187" fontId="20" fillId="0" borderId="10" xfId="36" applyNumberFormat="1" applyFont="1" applyFill="1" applyBorder="1" applyAlignment="1" applyProtection="1">
      <alignment horizontal="center"/>
      <protection locked="0"/>
    </xf>
    <xf numFmtId="187" fontId="21" fillId="0" borderId="11" xfId="36" applyNumberFormat="1" applyFont="1" applyFill="1" applyBorder="1" applyAlignment="1">
      <alignment/>
    </xf>
    <xf numFmtId="187" fontId="22" fillId="0" borderId="11" xfId="36" applyNumberFormat="1" applyFont="1" applyFill="1" applyBorder="1" applyAlignment="1" applyProtection="1">
      <alignment/>
      <protection locked="0"/>
    </xf>
    <xf numFmtId="187" fontId="20" fillId="0" borderId="12" xfId="36" applyNumberFormat="1" applyFont="1" applyFill="1" applyBorder="1" applyAlignment="1" applyProtection="1">
      <alignment horizontal="center"/>
      <protection locked="0"/>
    </xf>
    <xf numFmtId="187" fontId="23" fillId="0" borderId="0" xfId="36" applyNumberFormat="1" applyFont="1" applyBorder="1" applyAlignment="1" applyProtection="1">
      <alignment horizontal="left"/>
      <protection locked="0"/>
    </xf>
    <xf numFmtId="187" fontId="0" fillId="0" borderId="0" xfId="36" applyNumberFormat="1" applyFont="1" applyBorder="1" applyAlignment="1">
      <alignment/>
    </xf>
    <xf numFmtId="187" fontId="22" fillId="0" borderId="0" xfId="36" applyNumberFormat="1" applyFont="1" applyBorder="1" applyAlignment="1" applyProtection="1">
      <alignment/>
      <protection locked="0"/>
    </xf>
    <xf numFmtId="187" fontId="24" fillId="0" borderId="0" xfId="36" applyNumberFormat="1" applyFont="1" applyBorder="1" applyAlignment="1" applyProtection="1">
      <alignment/>
      <protection locked="0"/>
    </xf>
    <xf numFmtId="187" fontId="22" fillId="0" borderId="0" xfId="36" applyNumberFormat="1" applyFont="1" applyBorder="1" applyAlignment="1">
      <alignment/>
    </xf>
    <xf numFmtId="187" fontId="20" fillId="0" borderId="10" xfId="36" applyNumberFormat="1" applyFont="1" applyFill="1" applyBorder="1" applyAlignment="1" applyProtection="1">
      <alignment horizontal="center"/>
      <protection/>
    </xf>
    <xf numFmtId="187" fontId="25" fillId="0" borderId="11" xfId="36" applyNumberFormat="1" applyFont="1" applyFill="1" applyBorder="1" applyAlignment="1">
      <alignment/>
    </xf>
    <xf numFmtId="187" fontId="26" fillId="0" borderId="12" xfId="36" applyNumberFormat="1" applyFont="1" applyFill="1" applyBorder="1" applyAlignment="1" applyProtection="1">
      <alignment/>
      <protection/>
    </xf>
    <xf numFmtId="187" fontId="27" fillId="0" borderId="0" xfId="36" applyNumberFormat="1" applyFont="1" applyAlignment="1" applyProtection="1">
      <alignment horizontal="centerContinuous"/>
      <protection locked="0"/>
    </xf>
    <xf numFmtId="187" fontId="0" fillId="0" borderId="0" xfId="36" applyNumberFormat="1" applyFont="1" applyAlignment="1">
      <alignment horizontal="centerContinuous"/>
    </xf>
    <xf numFmtId="187" fontId="22" fillId="0" borderId="0" xfId="36" applyNumberFormat="1" applyFont="1" applyAlignment="1" applyProtection="1">
      <alignment horizontal="centerContinuous"/>
      <protection locked="0"/>
    </xf>
    <xf numFmtId="187" fontId="20" fillId="0" borderId="0" xfId="36" applyNumberFormat="1" applyFont="1" applyBorder="1" applyAlignment="1" applyProtection="1">
      <alignment horizontal="center"/>
      <protection locked="0"/>
    </xf>
    <xf numFmtId="187" fontId="22" fillId="0" borderId="0" xfId="36" applyNumberFormat="1" applyFont="1" applyFill="1" applyAlignment="1">
      <alignment horizontal="centerContinuous"/>
    </xf>
    <xf numFmtId="187" fontId="21" fillId="0" borderId="0" xfId="36" applyNumberFormat="1" applyFont="1" applyFill="1" applyAlignment="1">
      <alignment horizontal="centerContinuous"/>
    </xf>
    <xf numFmtId="187" fontId="27" fillId="0" borderId="10" xfId="36" applyNumberFormat="1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/>
    </xf>
    <xf numFmtId="187" fontId="28" fillId="0" borderId="11" xfId="36" applyNumberFormat="1" applyFont="1" applyFill="1" applyBorder="1" applyAlignment="1" applyProtection="1">
      <alignment/>
      <protection locked="0"/>
    </xf>
    <xf numFmtId="187" fontId="27" fillId="0" borderId="12" xfId="36" applyNumberFormat="1" applyFont="1" applyFill="1" applyBorder="1" applyAlignment="1" applyProtection="1">
      <alignment horizontal="center"/>
      <protection locked="0"/>
    </xf>
    <xf numFmtId="187" fontId="24" fillId="0" borderId="0" xfId="36" applyNumberFormat="1" applyFont="1" applyAlignment="1" applyProtection="1">
      <alignment/>
      <protection/>
    </xf>
    <xf numFmtId="187" fontId="26" fillId="0" borderId="12" xfId="36" applyNumberFormat="1" applyFont="1" applyFill="1" applyBorder="1" applyAlignment="1" applyProtection="1">
      <alignment horizontal="center"/>
      <protection locked="0"/>
    </xf>
    <xf numFmtId="3" fontId="28" fillId="0" borderId="0" xfId="0" applyNumberFormat="1" applyFont="1" applyAlignment="1" applyProtection="1">
      <alignment horizontal="left"/>
      <protection/>
    </xf>
    <xf numFmtId="3" fontId="28" fillId="0" borderId="0" xfId="0" applyNumberFormat="1" applyFont="1" applyAlignment="1" applyProtection="1">
      <alignment/>
      <protection/>
    </xf>
    <xf numFmtId="3" fontId="22" fillId="0" borderId="0" xfId="36" applyNumberFormat="1" applyFont="1" applyFill="1" applyAlignment="1" applyProtection="1">
      <alignment horizontal="center"/>
      <protection/>
    </xf>
    <xf numFmtId="0" fontId="22" fillId="0" borderId="0" xfId="0" applyFont="1" applyFill="1" applyAlignment="1">
      <alignment/>
    </xf>
    <xf numFmtId="187" fontId="28" fillId="0" borderId="0" xfId="36" applyNumberFormat="1" applyFont="1" applyFill="1" applyAlignment="1" applyProtection="1">
      <alignment horizontal="center"/>
      <protection locked="0"/>
    </xf>
    <xf numFmtId="3" fontId="28" fillId="0" borderId="0" xfId="36" applyNumberFormat="1" applyFont="1" applyFill="1" applyAlignment="1" applyProtection="1">
      <alignment horizontal="center"/>
      <protection/>
    </xf>
    <xf numFmtId="3" fontId="29" fillId="0" borderId="0" xfId="36" applyNumberFormat="1" applyFont="1" applyFill="1" applyAlignment="1" applyProtection="1">
      <alignment/>
      <protection/>
    </xf>
    <xf numFmtId="3" fontId="22" fillId="0" borderId="0" xfId="36" applyNumberFormat="1" applyFont="1" applyFill="1" applyAlignment="1" applyProtection="1">
      <alignment/>
      <protection/>
    </xf>
    <xf numFmtId="3" fontId="28" fillId="0" borderId="0" xfId="36" applyNumberFormat="1" applyFont="1" applyFill="1" applyAlignment="1" applyProtection="1">
      <alignment horizontal="centerContinuous"/>
      <protection/>
    </xf>
    <xf numFmtId="3" fontId="22" fillId="0" borderId="0" xfId="36" applyNumberFormat="1" applyFont="1" applyFill="1" applyBorder="1" applyAlignment="1" applyProtection="1">
      <alignment horizontal="centerContinuous"/>
      <protection/>
    </xf>
    <xf numFmtId="3" fontId="28" fillId="0" borderId="0" xfId="36" applyNumberFormat="1" applyFont="1" applyFill="1" applyAlignment="1" applyProtection="1">
      <alignment horizontal="center"/>
      <protection/>
    </xf>
    <xf numFmtId="3" fontId="22" fillId="0" borderId="0" xfId="36" applyNumberFormat="1" applyFont="1" applyFill="1" applyBorder="1" applyAlignment="1" applyProtection="1">
      <alignment/>
      <protection/>
    </xf>
    <xf numFmtId="0" fontId="28" fillId="0" borderId="13" xfId="0" applyFont="1" applyFill="1" applyBorder="1" applyAlignment="1">
      <alignment horizontal="left" vertical="center" wrapText="1" indent="2" readingOrder="2"/>
    </xf>
    <xf numFmtId="3" fontId="28" fillId="0" borderId="14" xfId="36" applyNumberFormat="1" applyFont="1" applyFill="1" applyBorder="1" applyAlignment="1" applyProtection="1">
      <alignment horizontal="center"/>
      <protection/>
    </xf>
    <xf numFmtId="3" fontId="28" fillId="0" borderId="15" xfId="36" applyNumberFormat="1" applyFont="1" applyFill="1" applyBorder="1" applyAlignment="1" applyProtection="1">
      <alignment horizontal="center"/>
      <protection/>
    </xf>
    <xf numFmtId="3" fontId="28" fillId="0" borderId="16" xfId="36" applyNumberFormat="1" applyFont="1" applyFill="1" applyBorder="1" applyAlignment="1" applyProtection="1">
      <alignment horizontal="center"/>
      <protection/>
    </xf>
    <xf numFmtId="3" fontId="28" fillId="0" borderId="17" xfId="36" applyNumberFormat="1" applyFont="1" applyFill="1" applyBorder="1" applyAlignment="1" applyProtection="1">
      <alignment horizontal="center"/>
      <protection/>
    </xf>
    <xf numFmtId="3" fontId="28" fillId="0" borderId="18" xfId="36" applyNumberFormat="1" applyFont="1" applyFill="1" applyBorder="1" applyAlignment="1" applyProtection="1">
      <alignment horizontal="center"/>
      <protection/>
    </xf>
    <xf numFmtId="3" fontId="28" fillId="0" borderId="19" xfId="36" applyNumberFormat="1" applyFont="1" applyFill="1" applyBorder="1" applyAlignment="1" applyProtection="1">
      <alignment horizontal="center"/>
      <protection/>
    </xf>
    <xf numFmtId="0" fontId="28" fillId="0" borderId="20" xfId="0" applyFont="1" applyFill="1" applyBorder="1" applyAlignment="1">
      <alignment horizontal="left" vertical="center" wrapText="1" indent="2" readingOrder="2"/>
    </xf>
    <xf numFmtId="3" fontId="28" fillId="0" borderId="21" xfId="36" applyNumberFormat="1" applyFont="1" applyFill="1" applyBorder="1" applyAlignment="1" applyProtection="1">
      <alignment horizontal="left"/>
      <protection/>
    </xf>
    <xf numFmtId="3" fontId="28" fillId="0" borderId="22" xfId="36" applyNumberFormat="1" applyFont="1" applyFill="1" applyBorder="1" applyAlignment="1" applyProtection="1">
      <alignment/>
      <protection/>
    </xf>
    <xf numFmtId="3" fontId="28" fillId="0" borderId="23" xfId="36" applyNumberFormat="1" applyFont="1" applyFill="1" applyBorder="1" applyAlignment="1" applyProtection="1">
      <alignment/>
      <protection/>
    </xf>
    <xf numFmtId="3" fontId="28" fillId="0" borderId="24" xfId="36" applyNumberFormat="1" applyFont="1" applyFill="1" applyBorder="1" applyAlignment="1" applyProtection="1">
      <alignment/>
      <protection/>
    </xf>
    <xf numFmtId="3" fontId="28" fillId="0" borderId="25" xfId="36" applyNumberFormat="1" applyFont="1" applyFill="1" applyBorder="1" applyAlignment="1" applyProtection="1">
      <alignment/>
      <protection/>
    </xf>
    <xf numFmtId="3" fontId="28" fillId="0" borderId="26" xfId="36" applyNumberFormat="1" applyFont="1" applyFill="1" applyBorder="1" applyAlignment="1" applyProtection="1">
      <alignment/>
      <protection/>
    </xf>
    <xf numFmtId="187" fontId="28" fillId="0" borderId="27" xfId="36" applyNumberFormat="1" applyFont="1" applyFill="1" applyBorder="1" applyAlignment="1" applyProtection="1" quotePrefix="1">
      <alignment horizontal="left"/>
      <protection/>
    </xf>
    <xf numFmtId="187" fontId="30" fillId="0" borderId="28" xfId="36" applyNumberFormat="1" applyFont="1" applyFill="1" applyBorder="1" applyAlignment="1" applyProtection="1">
      <alignment/>
      <protection/>
    </xf>
    <xf numFmtId="187" fontId="30" fillId="0" borderId="16" xfId="36" applyNumberFormat="1" applyFont="1" applyFill="1" applyBorder="1" applyAlignment="1" applyProtection="1">
      <alignment/>
      <protection/>
    </xf>
    <xf numFmtId="187" fontId="31" fillId="0" borderId="27" xfId="36" applyNumberFormat="1" applyFont="1" applyFill="1" applyBorder="1" applyAlignment="1" applyProtection="1">
      <alignment/>
      <protection/>
    </xf>
    <xf numFmtId="187" fontId="30" fillId="0" borderId="29" xfId="36" applyNumberFormat="1" applyFont="1" applyFill="1" applyBorder="1" applyAlignment="1" applyProtection="1">
      <alignment/>
      <protection/>
    </xf>
    <xf numFmtId="187" fontId="30" fillId="0" borderId="30" xfId="36" applyNumberFormat="1" applyFont="1" applyFill="1" applyBorder="1" applyAlignment="1" applyProtection="1">
      <alignment/>
      <protection/>
    </xf>
    <xf numFmtId="187" fontId="28" fillId="0" borderId="27" xfId="36" applyNumberFormat="1" applyFont="1" applyFill="1" applyBorder="1" applyAlignment="1" applyProtection="1">
      <alignment horizontal="left"/>
      <protection/>
    </xf>
    <xf numFmtId="187" fontId="32" fillId="0" borderId="31" xfId="36" applyNumberFormat="1" applyFont="1" applyFill="1" applyBorder="1" applyAlignment="1" applyProtection="1" quotePrefix="1">
      <alignment horizontal="left"/>
      <protection/>
    </xf>
    <xf numFmtId="187" fontId="33" fillId="0" borderId="32" xfId="36" applyNumberFormat="1" applyFont="1" applyFill="1" applyBorder="1" applyAlignment="1" applyProtection="1">
      <alignment/>
      <protection/>
    </xf>
    <xf numFmtId="187" fontId="33" fillId="0" borderId="33" xfId="36" applyNumberFormat="1" applyFont="1" applyFill="1" applyBorder="1" applyAlignment="1" applyProtection="1">
      <alignment/>
      <protection/>
    </xf>
    <xf numFmtId="187" fontId="34" fillId="0" borderId="31" xfId="36" applyNumberFormat="1" applyFont="1" applyFill="1" applyBorder="1" applyAlignment="1" applyProtection="1">
      <alignment/>
      <protection/>
    </xf>
    <xf numFmtId="187" fontId="28" fillId="0" borderId="31" xfId="36" applyNumberFormat="1" applyFont="1" applyFill="1" applyBorder="1" applyAlignment="1" applyProtection="1" quotePrefix="1">
      <alignment horizontal="left"/>
      <protection/>
    </xf>
    <xf numFmtId="187" fontId="30" fillId="0" borderId="32" xfId="36" applyNumberFormat="1" applyFont="1" applyFill="1" applyBorder="1" applyAlignment="1" applyProtection="1">
      <alignment/>
      <protection/>
    </xf>
    <xf numFmtId="187" fontId="30" fillId="0" borderId="33" xfId="36" applyNumberFormat="1" applyFont="1" applyFill="1" applyBorder="1" applyAlignment="1" applyProtection="1">
      <alignment/>
      <protection/>
    </xf>
    <xf numFmtId="187" fontId="31" fillId="0" borderId="31" xfId="36" applyNumberFormat="1" applyFont="1" applyFill="1" applyBorder="1" applyAlignment="1" applyProtection="1">
      <alignment/>
      <protection/>
    </xf>
    <xf numFmtId="187" fontId="28" fillId="0" borderId="31" xfId="36" applyNumberFormat="1" applyFont="1" applyFill="1" applyBorder="1" applyAlignment="1" applyProtection="1">
      <alignment horizontal="left"/>
      <protection/>
    </xf>
    <xf numFmtId="187" fontId="32" fillId="0" borderId="26" xfId="36" applyNumberFormat="1" applyFont="1" applyFill="1" applyBorder="1" applyAlignment="1" applyProtection="1" quotePrefix="1">
      <alignment horizontal="left"/>
      <protection/>
    </xf>
    <xf numFmtId="0" fontId="35" fillId="0" borderId="0" xfId="0" applyFont="1" applyFill="1" applyAlignment="1">
      <alignment/>
    </xf>
    <xf numFmtId="187" fontId="31" fillId="0" borderId="34" xfId="36" applyNumberFormat="1" applyFont="1" applyFill="1" applyBorder="1" applyAlignment="1" applyProtection="1">
      <alignment horizontal="center"/>
      <protection/>
    </xf>
    <xf numFmtId="187" fontId="31" fillId="0" borderId="35" xfId="36" applyNumberFormat="1" applyFont="1" applyFill="1" applyBorder="1" applyAlignment="1" applyProtection="1">
      <alignment horizontal="centerContinuous"/>
      <protection/>
    </xf>
    <xf numFmtId="187" fontId="31" fillId="0" borderId="36" xfId="36" applyNumberFormat="1" applyFont="1" applyFill="1" applyBorder="1" applyAlignment="1" applyProtection="1">
      <alignment horizontal="center"/>
      <protection/>
    </xf>
    <xf numFmtId="187" fontId="31" fillId="0" borderId="34" xfId="36" applyNumberFormat="1" applyFont="1" applyFill="1" applyBorder="1" applyAlignment="1" applyProtection="1">
      <alignment horizontal="centerContinuous"/>
      <protection/>
    </xf>
    <xf numFmtId="3" fontId="22" fillId="0" borderId="0" xfId="36" applyNumberFormat="1" applyFont="1" applyFill="1" applyBorder="1" applyAlignment="1" applyProtection="1">
      <alignment horizontal="center"/>
      <protection/>
    </xf>
    <xf numFmtId="3" fontId="29" fillId="0" borderId="0" xfId="36" applyNumberFormat="1" applyFont="1" applyFill="1" applyBorder="1" applyAlignment="1" applyProtection="1">
      <alignment/>
      <protection/>
    </xf>
    <xf numFmtId="3" fontId="28" fillId="0" borderId="0" xfId="36" applyNumberFormat="1" applyFont="1" applyFill="1" applyBorder="1" applyAlignment="1" applyProtection="1">
      <alignment horizontal="center"/>
      <protection/>
    </xf>
    <xf numFmtId="3" fontId="28" fillId="0" borderId="22" xfId="36" applyNumberFormat="1" applyFont="1" applyFill="1" applyBorder="1" applyAlignment="1" applyProtection="1">
      <alignment horizontal="left"/>
      <protection/>
    </xf>
    <xf numFmtId="187" fontId="28" fillId="0" borderId="27" xfId="36" applyNumberFormat="1" applyFont="1" applyFill="1" applyBorder="1" applyAlignment="1" applyProtection="1" quotePrefix="1">
      <alignment horizontal="left"/>
      <protection locked="0"/>
    </xf>
    <xf numFmtId="187" fontId="30" fillId="0" borderId="28" xfId="36" applyNumberFormat="1" applyFont="1" applyFill="1" applyBorder="1" applyAlignment="1" applyProtection="1">
      <alignment/>
      <protection locked="0"/>
    </xf>
    <xf numFmtId="187" fontId="30" fillId="0" borderId="30" xfId="36" applyNumberFormat="1" applyFont="1" applyFill="1" applyBorder="1" applyAlignment="1" applyProtection="1">
      <alignment/>
      <protection locked="0"/>
    </xf>
    <xf numFmtId="187" fontId="28" fillId="0" borderId="27" xfId="36" applyNumberFormat="1" applyFont="1" applyFill="1" applyBorder="1" applyAlignment="1" applyProtection="1">
      <alignment horizontal="left"/>
      <protection locked="0"/>
    </xf>
    <xf numFmtId="187" fontId="30" fillId="0" borderId="29" xfId="36" applyNumberFormat="1" applyFont="1" applyFill="1" applyBorder="1" applyAlignment="1" applyProtection="1">
      <alignment/>
      <protection locked="0"/>
    </xf>
    <xf numFmtId="187" fontId="28" fillId="0" borderId="31" xfId="36" applyNumberFormat="1" applyFont="1" applyFill="1" applyBorder="1" applyAlignment="1" applyProtection="1">
      <alignment horizontal="left"/>
      <protection locked="0"/>
    </xf>
    <xf numFmtId="187" fontId="30" fillId="0" borderId="32" xfId="36" applyNumberFormat="1" applyFont="1" applyFill="1" applyBorder="1" applyAlignment="1" applyProtection="1">
      <alignment/>
      <protection locked="0"/>
    </xf>
    <xf numFmtId="187" fontId="30" fillId="0" borderId="33" xfId="36" applyNumberFormat="1" applyFont="1" applyFill="1" applyBorder="1" applyAlignment="1" applyProtection="1">
      <alignment/>
      <protection locked="0"/>
    </xf>
    <xf numFmtId="187" fontId="28" fillId="0" borderId="31" xfId="36" applyNumberFormat="1" applyFont="1" applyFill="1" applyBorder="1" applyAlignment="1" applyProtection="1" quotePrefix="1">
      <alignment horizontal="left"/>
      <protection locked="0"/>
    </xf>
    <xf numFmtId="187" fontId="30" fillId="0" borderId="32" xfId="36" applyNumberFormat="1" applyFont="1" applyFill="1" applyBorder="1" applyAlignment="1" applyProtection="1">
      <alignment horizontal="center"/>
      <protection locked="0"/>
    </xf>
    <xf numFmtId="187" fontId="33" fillId="0" borderId="32" xfId="36" applyNumberFormat="1" applyFont="1" applyFill="1" applyBorder="1" applyAlignment="1" applyProtection="1">
      <alignment horizontal="center"/>
      <protection locked="0"/>
    </xf>
    <xf numFmtId="187" fontId="33" fillId="0" borderId="33" xfId="36" applyNumberFormat="1" applyFont="1" applyFill="1" applyBorder="1" applyAlignment="1" applyProtection="1">
      <alignment horizontal="center"/>
      <protection locked="0"/>
    </xf>
    <xf numFmtId="3" fontId="36" fillId="0" borderId="0" xfId="36" applyNumberFormat="1" applyFont="1" applyFill="1" applyAlignment="1" applyProtection="1">
      <alignment/>
      <protection/>
    </xf>
    <xf numFmtId="3" fontId="28" fillId="0" borderId="37" xfId="36" applyNumberFormat="1" applyFont="1" applyFill="1" applyBorder="1" applyAlignment="1" applyProtection="1">
      <alignment horizontal="left"/>
      <protection/>
    </xf>
    <xf numFmtId="187" fontId="30" fillId="0" borderId="28" xfId="36" applyNumberFormat="1" applyFont="1" applyFill="1" applyBorder="1" applyAlignment="1" applyProtection="1">
      <alignment/>
      <protection locked="0"/>
    </xf>
    <xf numFmtId="3" fontId="28" fillId="0" borderId="27" xfId="36" applyNumberFormat="1" applyFont="1" applyFill="1" applyBorder="1" applyAlignment="1" applyProtection="1">
      <alignment horizontal="left"/>
      <protection/>
    </xf>
    <xf numFmtId="187" fontId="33" fillId="0" borderId="32" xfId="36" applyNumberFormat="1" applyFont="1" applyFill="1" applyBorder="1" applyAlignment="1" applyProtection="1">
      <alignment horizontal="centerContinuous"/>
      <protection locked="0"/>
    </xf>
    <xf numFmtId="187" fontId="31" fillId="0" borderId="38" xfId="36" applyNumberFormat="1" applyFont="1" applyFill="1" applyBorder="1" applyAlignment="1" applyProtection="1">
      <alignment horizontal="centerContinuous"/>
      <protection/>
    </xf>
    <xf numFmtId="187" fontId="30" fillId="0" borderId="39" xfId="36" applyNumberFormat="1" applyFont="1" applyFill="1" applyBorder="1" applyAlignment="1" applyProtection="1">
      <alignment/>
      <protection locked="0"/>
    </xf>
    <xf numFmtId="187" fontId="33" fillId="0" borderId="32" xfId="36" applyNumberFormat="1" applyFont="1" applyFill="1" applyBorder="1" applyAlignment="1" applyProtection="1">
      <alignment/>
      <protection locked="0"/>
    </xf>
    <xf numFmtId="187" fontId="33" fillId="0" borderId="33" xfId="36" applyNumberFormat="1" applyFont="1" applyFill="1" applyBorder="1" applyAlignment="1" applyProtection="1">
      <alignment/>
      <protection locked="0"/>
    </xf>
    <xf numFmtId="187" fontId="30" fillId="0" borderId="40" xfId="36" applyNumberFormat="1" applyFont="1" applyFill="1" applyBorder="1" applyAlignment="1" applyProtection="1">
      <alignment/>
      <protection locked="0"/>
    </xf>
    <xf numFmtId="187" fontId="33" fillId="0" borderId="41" xfId="36" applyNumberFormat="1" applyFont="1" applyFill="1" applyBorder="1" applyAlignment="1" applyProtection="1">
      <alignment/>
      <protection/>
    </xf>
    <xf numFmtId="187" fontId="30" fillId="0" borderId="32" xfId="36" applyNumberFormat="1" applyFont="1" applyFill="1" applyBorder="1" applyAlignment="1" applyProtection="1">
      <alignment horizontal="centerContinuous"/>
      <protection locked="0"/>
    </xf>
    <xf numFmtId="187" fontId="33" fillId="0" borderId="24" xfId="36" applyNumberFormat="1" applyFont="1" applyFill="1" applyBorder="1" applyAlignment="1" applyProtection="1">
      <alignment/>
      <protection locked="0"/>
    </xf>
    <xf numFmtId="187" fontId="33" fillId="0" borderId="23" xfId="36" applyNumberFormat="1" applyFont="1" applyFill="1" applyBorder="1" applyAlignment="1" applyProtection="1">
      <alignment/>
      <protection locked="0"/>
    </xf>
    <xf numFmtId="187" fontId="22" fillId="0" borderId="0" xfId="36" applyNumberFormat="1" applyFont="1" applyFill="1" applyBorder="1" applyAlignment="1" applyProtection="1">
      <alignment horizontal="center"/>
      <protection/>
    </xf>
    <xf numFmtId="187" fontId="30" fillId="0" borderId="42" xfId="36" applyNumberFormat="1" applyFont="1" applyFill="1" applyBorder="1" applyAlignment="1" applyProtection="1">
      <alignment/>
      <protection locked="0"/>
    </xf>
    <xf numFmtId="187" fontId="30" fillId="0" borderId="43" xfId="36" applyNumberFormat="1" applyFont="1" applyFill="1" applyBorder="1" applyAlignment="1" applyProtection="1">
      <alignment/>
      <protection locked="0"/>
    </xf>
    <xf numFmtId="187" fontId="31" fillId="0" borderId="44" xfId="36" applyNumberFormat="1" applyFont="1" applyFill="1" applyBorder="1" applyAlignment="1" applyProtection="1">
      <alignment/>
      <protection/>
    </xf>
    <xf numFmtId="187" fontId="30" fillId="0" borderId="45" xfId="36" applyNumberFormat="1" applyFont="1" applyFill="1" applyBorder="1" applyAlignment="1" applyProtection="1">
      <alignment/>
      <protection/>
    </xf>
    <xf numFmtId="187" fontId="33" fillId="0" borderId="0" xfId="36" applyNumberFormat="1" applyFont="1" applyFill="1" applyBorder="1" applyAlignment="1" applyProtection="1">
      <alignment/>
      <protection/>
    </xf>
    <xf numFmtId="187" fontId="30" fillId="0" borderId="0" xfId="36" applyNumberFormat="1" applyFont="1" applyFill="1" applyBorder="1" applyAlignment="1" applyProtection="1">
      <alignment/>
      <protection locked="0"/>
    </xf>
    <xf numFmtId="187" fontId="28" fillId="0" borderId="31" xfId="36" applyNumberFormat="1" applyFont="1" applyFill="1" applyBorder="1" applyAlignment="1" applyProtection="1" quotePrefix="1">
      <alignment horizontal="left"/>
      <protection locked="0"/>
    </xf>
    <xf numFmtId="187" fontId="33" fillId="0" borderId="0" xfId="36" applyNumberFormat="1" applyFont="1" applyFill="1" applyBorder="1" applyAlignment="1" applyProtection="1">
      <alignment horizontal="centerContinuous"/>
      <protection locked="0"/>
    </xf>
    <xf numFmtId="187" fontId="30" fillId="0" borderId="46" xfId="36" applyNumberFormat="1" applyFont="1" applyFill="1" applyBorder="1" applyAlignment="1" applyProtection="1">
      <alignment/>
      <protection/>
    </xf>
    <xf numFmtId="187" fontId="30" fillId="0" borderId="47" xfId="36" applyNumberFormat="1" applyFont="1" applyFill="1" applyBorder="1" applyAlignment="1" applyProtection="1">
      <alignment/>
      <protection/>
    </xf>
    <xf numFmtId="187" fontId="30" fillId="0" borderId="48" xfId="36" applyNumberFormat="1" applyFont="1" applyFill="1" applyBorder="1" applyAlignment="1" applyProtection="1">
      <alignment/>
      <protection/>
    </xf>
    <xf numFmtId="187" fontId="33" fillId="0" borderId="24" xfId="36" applyNumberFormat="1" applyFont="1" applyFill="1" applyBorder="1" applyAlignment="1" applyProtection="1">
      <alignment horizontal="center"/>
      <protection locked="0"/>
    </xf>
    <xf numFmtId="187" fontId="33" fillId="0" borderId="23" xfId="36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Fill="1" applyBorder="1" applyAlignment="1" applyProtection="1">
      <alignment horizontal="center"/>
      <protection/>
    </xf>
    <xf numFmtId="3" fontId="28" fillId="0" borderId="0" xfId="0" applyNumberFormat="1" applyFont="1" applyFill="1" applyBorder="1" applyAlignment="1" applyProtection="1">
      <alignment horizontal="center"/>
      <protection/>
    </xf>
    <xf numFmtId="3" fontId="28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>
      <alignment horizontal="center"/>
      <protection/>
    </xf>
    <xf numFmtId="3" fontId="28" fillId="0" borderId="0" xfId="0" applyNumberFormat="1" applyFont="1" applyFill="1" applyBorder="1" applyAlignment="1" applyProtection="1">
      <alignment horizontal="center"/>
      <protection/>
    </xf>
    <xf numFmtId="3" fontId="28" fillId="0" borderId="15" xfId="0" applyNumberFormat="1" applyFont="1" applyFill="1" applyBorder="1" applyAlignment="1" applyProtection="1">
      <alignment horizontal="center"/>
      <protection/>
    </xf>
    <xf numFmtId="3" fontId="28" fillId="0" borderId="16" xfId="0" applyNumberFormat="1" applyFont="1" applyFill="1" applyBorder="1" applyAlignment="1" applyProtection="1">
      <alignment horizontal="center"/>
      <protection/>
    </xf>
    <xf numFmtId="3" fontId="28" fillId="0" borderId="18" xfId="0" applyNumberFormat="1" applyFont="1" applyFill="1" applyBorder="1" applyAlignment="1" applyProtection="1">
      <alignment horizontal="center"/>
      <protection/>
    </xf>
    <xf numFmtId="3" fontId="28" fillId="0" borderId="22" xfId="0" applyNumberFormat="1" applyFont="1" applyFill="1" applyBorder="1" applyAlignment="1" applyProtection="1">
      <alignment horizontal="left"/>
      <protection/>
    </xf>
    <xf numFmtId="3" fontId="28" fillId="0" borderId="22" xfId="0" applyNumberFormat="1" applyFont="1" applyFill="1" applyBorder="1" applyAlignment="1" applyProtection="1">
      <alignment/>
      <protection/>
    </xf>
    <xf numFmtId="3" fontId="28" fillId="0" borderId="23" xfId="0" applyNumberFormat="1" applyFont="1" applyFill="1" applyBorder="1" applyAlignment="1" applyProtection="1">
      <alignment/>
      <protection/>
    </xf>
    <xf numFmtId="3" fontId="28" fillId="0" borderId="25" xfId="0" applyNumberFormat="1" applyFont="1" applyFill="1" applyBorder="1" applyAlignment="1" applyProtection="1">
      <alignment/>
      <protection/>
    </xf>
    <xf numFmtId="187" fontId="28" fillId="0" borderId="27" xfId="36" applyNumberFormat="1" applyFont="1" applyFill="1" applyBorder="1" applyAlignment="1" applyProtection="1" quotePrefix="1">
      <alignment/>
      <protection/>
    </xf>
    <xf numFmtId="187" fontId="30" fillId="0" borderId="39" xfId="36" applyNumberFormat="1" applyFont="1" applyFill="1" applyBorder="1" applyAlignment="1" applyProtection="1">
      <alignment/>
      <protection/>
    </xf>
    <xf numFmtId="187" fontId="28" fillId="0" borderId="27" xfId="36" applyNumberFormat="1" applyFont="1" applyFill="1" applyBorder="1" applyAlignment="1" applyProtection="1" quotePrefix="1">
      <alignment/>
      <protection locked="0"/>
    </xf>
    <xf numFmtId="187" fontId="33" fillId="0" borderId="23" xfId="36" applyNumberFormat="1" applyFont="1" applyFill="1" applyBorder="1" applyAlignment="1" applyProtection="1">
      <alignment/>
      <protection/>
    </xf>
    <xf numFmtId="187" fontId="30" fillId="0" borderId="49" xfId="36" applyNumberFormat="1" applyFont="1" applyFill="1" applyBorder="1" applyAlignment="1" applyProtection="1">
      <alignment/>
      <protection locked="0"/>
    </xf>
    <xf numFmtId="187" fontId="30" fillId="0" borderId="47" xfId="36" applyNumberFormat="1" applyFont="1" applyFill="1" applyBorder="1" applyAlignment="1" applyProtection="1">
      <alignment/>
      <protection locked="0"/>
    </xf>
    <xf numFmtId="187" fontId="31" fillId="0" borderId="37" xfId="36" applyNumberFormat="1" applyFont="1" applyFill="1" applyBorder="1" applyAlignment="1" applyProtection="1">
      <alignment/>
      <protection/>
    </xf>
    <xf numFmtId="187" fontId="30" fillId="0" borderId="45" xfId="36" applyNumberFormat="1" applyFont="1" applyFill="1" applyBorder="1" applyAlignment="1" applyProtection="1">
      <alignment/>
      <protection locked="0"/>
    </xf>
    <xf numFmtId="187" fontId="34" fillId="0" borderId="26" xfId="36" applyNumberFormat="1" applyFont="1" applyFill="1" applyBorder="1" applyAlignment="1" applyProtection="1">
      <alignment/>
      <protection/>
    </xf>
    <xf numFmtId="187" fontId="28" fillId="0" borderId="37" xfId="36" applyNumberFormat="1" applyFont="1" applyFill="1" applyBorder="1" applyAlignment="1" applyProtection="1" quotePrefix="1">
      <alignment horizontal="left"/>
      <protection locked="0"/>
    </xf>
    <xf numFmtId="187" fontId="30" fillId="0" borderId="50" xfId="36" applyNumberFormat="1" applyFont="1" applyFill="1" applyBorder="1" applyAlignment="1" applyProtection="1">
      <alignment/>
      <protection locked="0"/>
    </xf>
    <xf numFmtId="187" fontId="30" fillId="0" borderId="51" xfId="36" applyNumberFormat="1" applyFont="1" applyFill="1" applyBorder="1" applyAlignment="1" applyProtection="1">
      <alignment/>
      <protection locked="0"/>
    </xf>
    <xf numFmtId="187" fontId="28" fillId="0" borderId="44" xfId="36" applyNumberFormat="1" applyFont="1" applyFill="1" applyBorder="1" applyAlignment="1" applyProtection="1" quotePrefix="1">
      <alignment horizontal="left"/>
      <protection locked="0"/>
    </xf>
    <xf numFmtId="187" fontId="33" fillId="0" borderId="22" xfId="36" applyNumberFormat="1" applyFont="1" applyFill="1" applyBorder="1" applyAlignment="1" applyProtection="1">
      <alignment horizontal="center"/>
      <protection locked="0"/>
    </xf>
    <xf numFmtId="187" fontId="31" fillId="0" borderId="36" xfId="36" applyNumberFormat="1" applyFont="1" applyFill="1" applyBorder="1" applyAlignment="1" applyProtection="1">
      <alignment horizontal="centerContinuous"/>
      <protection/>
    </xf>
    <xf numFmtId="187" fontId="30" fillId="0" borderId="52" xfId="36" applyNumberFormat="1" applyFont="1" applyFill="1" applyBorder="1" applyAlignment="1" applyProtection="1">
      <alignment/>
      <protection locked="0"/>
    </xf>
    <xf numFmtId="187" fontId="30" fillId="0" borderId="52" xfId="36" applyNumberFormat="1" applyFont="1" applyFill="1" applyBorder="1" applyAlignment="1" applyProtection="1">
      <alignment/>
      <protection/>
    </xf>
    <xf numFmtId="187" fontId="30" fillId="0" borderId="53" xfId="36" applyNumberFormat="1" applyFont="1" applyFill="1" applyBorder="1" applyAlignment="1" applyProtection="1">
      <alignment/>
      <protection/>
    </xf>
    <xf numFmtId="187" fontId="30" fillId="0" borderId="53" xfId="36" applyNumberFormat="1" applyFont="1" applyFill="1" applyBorder="1" applyAlignment="1" applyProtection="1">
      <alignment/>
      <protection locked="0"/>
    </xf>
    <xf numFmtId="187" fontId="30" fillId="0" borderId="53" xfId="36" applyNumberFormat="1" applyFont="1" applyFill="1" applyBorder="1" applyAlignment="1" applyProtection="1">
      <alignment horizontal="center"/>
      <protection locked="0"/>
    </xf>
    <xf numFmtId="187" fontId="33" fillId="0" borderId="21" xfId="36" applyNumberFormat="1" applyFont="1" applyFill="1" applyBorder="1" applyAlignment="1" applyProtection="1">
      <alignment horizontal="center"/>
      <protection locked="0"/>
    </xf>
    <xf numFmtId="187" fontId="33" fillId="0" borderId="22" xfId="36" applyNumberFormat="1" applyFont="1" applyFill="1" applyBorder="1" applyAlignment="1" applyProtection="1">
      <alignment horizontal="centerContinuous"/>
      <protection locked="0"/>
    </xf>
    <xf numFmtId="187" fontId="31" fillId="0" borderId="54" xfId="36" applyNumberFormat="1" applyFont="1" applyFill="1" applyBorder="1" applyAlignment="1" applyProtection="1">
      <alignment/>
      <protection/>
    </xf>
    <xf numFmtId="187" fontId="31" fillId="0" borderId="36" xfId="36" applyNumberFormat="1" applyFont="1" applyFill="1" applyBorder="1" applyAlignment="1" applyProtection="1">
      <alignment/>
      <protection/>
    </xf>
    <xf numFmtId="187" fontId="31" fillId="0" borderId="38" xfId="36" applyNumberFormat="1" applyFont="1" applyFill="1" applyBorder="1" applyAlignment="1" applyProtection="1">
      <alignment/>
      <protection/>
    </xf>
    <xf numFmtId="3" fontId="22" fillId="0" borderId="0" xfId="0" applyNumberFormat="1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11;&#3657;&#3634;&#3627;&#3617;&#3634;&#3618;&#3611;&#3637;&#3591;&#3610;&#3631;54%20(&#3648;&#3611;&#3657;&#3634;&#3627;&#3617;&#3634;&#3618;&#3605;&#3634;&#3617;&#3648;&#3629;&#3585;&#3626;&#3634;&#3619;%20387,100%20&#3621;&#3657;&#3634;&#3609;&#3610;&#3634;&#360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้งค่า"/>
      <sheetName val="P3(ปรับ)"/>
      <sheetName val="สารบัญ"/>
      <sheetName val="P2"/>
      <sheetName val="p3"/>
      <sheetName val="p4"/>
      <sheetName val="ใบปะหน้า"/>
      <sheetName val="ภาคที่1"/>
      <sheetName val="ภาคที่2"/>
      <sheetName val="ภาคที่3"/>
      <sheetName val="ภาคที่4"/>
      <sheetName val="ภาคที่5"/>
      <sheetName val="ภาคที่6"/>
      <sheetName val="ภาคที่7"/>
      <sheetName val="ภาคที่8"/>
      <sheetName val="ภาคที่9"/>
      <sheetName val="ภาคที่10"/>
      <sheetName val="เป้า7เดือน"/>
    </sheetNames>
    <sheetDataSet>
      <sheetData sheetId="7">
        <row r="27">
          <cell r="O27">
            <v>69799827000</v>
          </cell>
        </row>
      </sheetData>
      <sheetData sheetId="8">
        <row r="28">
          <cell r="O28">
            <v>166928445000</v>
          </cell>
        </row>
      </sheetData>
      <sheetData sheetId="9">
        <row r="22">
          <cell r="O22">
            <v>5199061000</v>
          </cell>
        </row>
      </sheetData>
      <sheetData sheetId="11">
        <row r="23">
          <cell r="O23">
            <v>1871556000</v>
          </cell>
        </row>
      </sheetData>
      <sheetData sheetId="12">
        <row r="22">
          <cell r="O22">
            <v>11620762000</v>
          </cell>
        </row>
      </sheetData>
      <sheetData sheetId="13">
        <row r="24">
          <cell r="O24">
            <v>22288388000</v>
          </cell>
        </row>
      </sheetData>
      <sheetData sheetId="14">
        <row r="21">
          <cell r="O21">
            <v>4475282000</v>
          </cell>
        </row>
      </sheetData>
      <sheetData sheetId="15">
        <row r="22">
          <cell r="O22">
            <v>2251646000</v>
          </cell>
        </row>
      </sheetData>
      <sheetData sheetId="16">
        <row r="30">
          <cell r="O30">
            <v>81854520000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G17" sqref="G1:H16384"/>
    </sheetView>
  </sheetViews>
  <sheetFormatPr defaultColWidth="9.33203125" defaultRowHeight="21"/>
  <cols>
    <col min="1" max="1" width="44.16015625" style="2" bestFit="1" customWidth="1"/>
    <col min="2" max="5" width="12.83203125" style="2" customWidth="1"/>
    <col min="6" max="6" width="24.83203125" style="2" bestFit="1" customWidth="1"/>
    <col min="7" max="16384" width="9.33203125" style="2" customWidth="1"/>
  </cols>
  <sheetData>
    <row r="1" spans="1:6" ht="29.25">
      <c r="A1" s="1" t="s">
        <v>0</v>
      </c>
      <c r="B1" s="1"/>
      <c r="C1" s="1"/>
      <c r="D1" s="1"/>
      <c r="E1" s="1"/>
      <c r="F1" s="1"/>
    </row>
    <row r="2" spans="1:6" ht="24" customHeight="1">
      <c r="A2" s="3"/>
      <c r="B2" s="3"/>
      <c r="C2" s="4"/>
      <c r="D2" s="4"/>
      <c r="E2" s="3"/>
      <c r="F2" s="3"/>
    </row>
    <row r="3" spans="1:6" ht="29.25">
      <c r="A3" s="5" t="s">
        <v>1</v>
      </c>
      <c r="B3" s="5"/>
      <c r="C3" s="5"/>
      <c r="D3" s="5"/>
      <c r="E3" s="5"/>
      <c r="F3" s="5"/>
    </row>
    <row r="4" ht="21.75" thickBot="1"/>
    <row r="5" spans="1:6" ht="24" thickBot="1" thickTop="1">
      <c r="A5" s="6" t="s">
        <v>2</v>
      </c>
      <c r="B5" s="7"/>
      <c r="C5" s="8"/>
      <c r="D5" s="8"/>
      <c r="E5" s="7"/>
      <c r="F5" s="9" t="s">
        <v>3</v>
      </c>
    </row>
    <row r="6" spans="1:6" ht="24" thickTop="1">
      <c r="A6" s="10" t="s">
        <v>4</v>
      </c>
      <c r="B6" s="11"/>
      <c r="C6" s="12"/>
      <c r="D6" s="12"/>
      <c r="E6" s="11"/>
      <c r="F6" s="13">
        <f>+'[1]ภาคที่1'!O27</f>
        <v>69799827000</v>
      </c>
    </row>
    <row r="7" spans="1:6" ht="23.25">
      <c r="A7" s="10" t="s">
        <v>5</v>
      </c>
      <c r="B7" s="11"/>
      <c r="C7" s="12"/>
      <c r="D7" s="12"/>
      <c r="E7" s="11"/>
      <c r="F7" s="13">
        <f>+'[1]ภาคที่2'!O28</f>
        <v>166928445000</v>
      </c>
    </row>
    <row r="8" spans="1:6" ht="23.25">
      <c r="A8" s="10" t="s">
        <v>6</v>
      </c>
      <c r="B8" s="11"/>
      <c r="C8" s="12"/>
      <c r="D8" s="12"/>
      <c r="E8" s="11"/>
      <c r="F8" s="13">
        <f>+'[1]ภาคที่3'!O22</f>
        <v>5199061000</v>
      </c>
    </row>
    <row r="9" spans="1:6" ht="23.25">
      <c r="A9" s="10" t="s">
        <v>7</v>
      </c>
      <c r="B9" s="11"/>
      <c r="C9" s="12"/>
      <c r="D9" s="12"/>
      <c r="E9" s="11"/>
      <c r="F9" s="13">
        <f>+ภาคที่4!O24</f>
        <v>20810513000</v>
      </c>
    </row>
    <row r="10" spans="1:6" ht="23.25">
      <c r="A10" s="10" t="s">
        <v>8</v>
      </c>
      <c r="B10" s="11"/>
      <c r="C10" s="12"/>
      <c r="D10" s="12"/>
      <c r="E10" s="11"/>
      <c r="F10" s="13">
        <f>+'[1]ภาคที่5'!O23</f>
        <v>1871556000</v>
      </c>
    </row>
    <row r="11" spans="1:6" ht="23.25">
      <c r="A11" s="10" t="s">
        <v>9</v>
      </c>
      <c r="B11" s="11"/>
      <c r="C11" s="12"/>
      <c r="D11" s="12"/>
      <c r="E11" s="11"/>
      <c r="F11" s="13">
        <f>+'[1]ภาคที่6'!O22</f>
        <v>11620762000</v>
      </c>
    </row>
    <row r="12" spans="1:6" ht="23.25">
      <c r="A12" s="10" t="s">
        <v>10</v>
      </c>
      <c r="B12" s="11"/>
      <c r="C12" s="12"/>
      <c r="D12" s="12"/>
      <c r="E12" s="11"/>
      <c r="F12" s="13">
        <f>+'[1]ภาคที่7'!O24</f>
        <v>22288388000</v>
      </c>
    </row>
    <row r="13" spans="1:6" ht="23.25">
      <c r="A13" s="10" t="s">
        <v>11</v>
      </c>
      <c r="B13" s="11"/>
      <c r="C13" s="14"/>
      <c r="D13" s="14"/>
      <c r="E13" s="11"/>
      <c r="F13" s="13">
        <f>+'[1]ภาคที่8'!O21</f>
        <v>4475282000</v>
      </c>
    </row>
    <row r="14" spans="1:6" ht="23.25">
      <c r="A14" s="10" t="s">
        <v>12</v>
      </c>
      <c r="B14" s="11"/>
      <c r="C14" s="14"/>
      <c r="D14" s="14"/>
      <c r="E14" s="11"/>
      <c r="F14" s="13">
        <f>+'[1]ภาคที่9'!O22</f>
        <v>2251646000</v>
      </c>
    </row>
    <row r="15" spans="1:6" ht="24" thickBot="1">
      <c r="A15" s="10" t="s">
        <v>13</v>
      </c>
      <c r="B15" s="11"/>
      <c r="C15" s="12"/>
      <c r="D15" s="12"/>
      <c r="E15" s="11"/>
      <c r="F15" s="13">
        <f>+'[1]ภาคที่10'!O30</f>
        <v>81854520000</v>
      </c>
    </row>
    <row r="16" spans="1:6" ht="27.75" thickBot="1" thickTop="1">
      <c r="A16" s="15" t="s">
        <v>15</v>
      </c>
      <c r="B16" s="16"/>
      <c r="C16" s="16"/>
      <c r="D16" s="16"/>
      <c r="E16" s="16"/>
      <c r="F16" s="17">
        <f>SUM(F6:F15)</f>
        <v>387100000000</v>
      </c>
    </row>
    <row r="17" ht="21.75" thickTop="1"/>
    <row r="20" spans="1:6" ht="29.25">
      <c r="A20" s="1" t="s">
        <v>0</v>
      </c>
      <c r="B20" s="1"/>
      <c r="C20" s="1"/>
      <c r="D20" s="1"/>
      <c r="E20" s="1"/>
      <c r="F20" s="1"/>
    </row>
    <row r="21" spans="2:5" ht="23.25">
      <c r="B21" s="18"/>
      <c r="C21" s="19"/>
      <c r="D21" s="20"/>
      <c r="E21" s="20"/>
    </row>
    <row r="22" spans="1:6" ht="22.5">
      <c r="A22" s="21" t="s">
        <v>18</v>
      </c>
      <c r="B22" s="21"/>
      <c r="C22" s="21"/>
      <c r="D22" s="21"/>
      <c r="E22" s="21"/>
      <c r="F22" s="21"/>
    </row>
    <row r="23" spans="2:5" ht="24" thickBot="1">
      <c r="B23" s="18"/>
      <c r="C23" s="22"/>
      <c r="D23" s="23"/>
      <c r="E23" s="20"/>
    </row>
    <row r="24" spans="1:6" ht="24.75" thickBot="1" thickTop="1">
      <c r="A24" s="24" t="s">
        <v>16</v>
      </c>
      <c r="B24" s="25"/>
      <c r="C24" s="26"/>
      <c r="D24" s="26"/>
      <c r="E24" s="25"/>
      <c r="F24" s="27" t="s">
        <v>3</v>
      </c>
    </row>
    <row r="25" spans="1:6" ht="24" thickTop="1">
      <c r="A25" s="30" t="s">
        <v>19</v>
      </c>
      <c r="C25" s="31"/>
      <c r="D25" s="31"/>
      <c r="F25" s="28">
        <f>+ภาคที่4!O45</f>
        <v>10907000</v>
      </c>
    </row>
    <row r="26" spans="1:6" ht="23.25">
      <c r="A26" s="30" t="s">
        <v>20</v>
      </c>
      <c r="C26" s="31"/>
      <c r="D26" s="31"/>
      <c r="F26" s="28">
        <f>+ภาคที่4!O64</f>
        <v>3067000</v>
      </c>
    </row>
    <row r="27" spans="1:6" ht="23.25">
      <c r="A27" s="30" t="s">
        <v>21</v>
      </c>
      <c r="C27" s="31"/>
      <c r="D27" s="31"/>
      <c r="F27" s="28">
        <f>+ภาคที่4!O86</f>
        <v>19273365000</v>
      </c>
    </row>
    <row r="28" spans="1:6" ht="23.25">
      <c r="A28" s="30" t="s">
        <v>22</v>
      </c>
      <c r="C28" s="31"/>
      <c r="D28" s="31"/>
      <c r="F28" s="28">
        <f>+ภาคที่4!O104</f>
        <v>8031000</v>
      </c>
    </row>
    <row r="29" spans="1:6" ht="23.25">
      <c r="A29" s="30" t="s">
        <v>23</v>
      </c>
      <c r="C29" s="31"/>
      <c r="D29" s="31"/>
      <c r="F29" s="28">
        <f>+ภาคที่4!O120</f>
        <v>3782000</v>
      </c>
    </row>
    <row r="30" spans="1:6" ht="23.25">
      <c r="A30" s="30" t="s">
        <v>24</v>
      </c>
      <c r="C30" s="31"/>
      <c r="D30" s="31"/>
      <c r="F30" s="28">
        <f>+ภาคที่4!O137</f>
        <v>2858000</v>
      </c>
    </row>
    <row r="31" spans="1:6" ht="23.25">
      <c r="A31" s="30" t="s">
        <v>25</v>
      </c>
      <c r="C31" s="31"/>
      <c r="D31" s="31"/>
      <c r="F31" s="28">
        <f>+ภาคที่4!O155</f>
        <v>6238000</v>
      </c>
    </row>
    <row r="32" spans="1:6" ht="23.25">
      <c r="A32" s="30" t="s">
        <v>26</v>
      </c>
      <c r="C32" s="31"/>
      <c r="D32" s="31"/>
      <c r="F32" s="28">
        <f>+ภาคที่4!O173</f>
        <v>5218000</v>
      </c>
    </row>
    <row r="33" spans="1:6" ht="23.25">
      <c r="A33" s="30" t="s">
        <v>27</v>
      </c>
      <c r="C33" s="31"/>
      <c r="D33" s="31"/>
      <c r="F33" s="28">
        <f>+ภาคที่4!O191</f>
        <v>1495962000</v>
      </c>
    </row>
    <row r="34" spans="1:6" ht="24" thickBot="1">
      <c r="A34" s="30" t="s">
        <v>28</v>
      </c>
      <c r="C34" s="31"/>
      <c r="D34" s="31"/>
      <c r="F34" s="28">
        <f>+ภาคที่4!O207</f>
        <v>1085000</v>
      </c>
    </row>
    <row r="35" spans="1:6" ht="27.75" thickBot="1" thickTop="1">
      <c r="A35" s="24" t="s">
        <v>17</v>
      </c>
      <c r="B35" s="25"/>
      <c r="C35" s="26"/>
      <c r="D35" s="26"/>
      <c r="E35" s="25"/>
      <c r="F35" s="29">
        <f>SUM(F25:F34)</f>
        <v>20810513000</v>
      </c>
    </row>
    <row r="36" ht="21.75" thickTop="1"/>
  </sheetData>
  <sheetProtection/>
  <mergeCells count="4">
    <mergeCell ref="A22:F22"/>
    <mergeCell ref="A20:F20"/>
    <mergeCell ref="A1:F1"/>
    <mergeCell ref="A3:F3"/>
  </mergeCells>
  <printOptions horizontalCentered="1"/>
  <pageMargins left="0.984251968503937" right="0.3937007874015748" top="1.3779527559055118" bottom="0.90551181102362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7"/>
  <sheetViews>
    <sheetView view="pageBreakPreview" zoomScale="70" zoomScaleNormal="75" zoomScaleSheetLayoutView="70" zoomScalePageLayoutView="0" workbookViewId="0" topLeftCell="A1">
      <selection activeCell="A25" sqref="A25:H25"/>
    </sheetView>
  </sheetViews>
  <sheetFormatPr defaultColWidth="9.33203125" defaultRowHeight="21"/>
  <cols>
    <col min="1" max="1" width="42.83203125" style="33" customWidth="1"/>
    <col min="2" max="7" width="17.83203125" style="33" customWidth="1"/>
    <col min="8" max="8" width="17.66015625" style="33" bestFit="1" customWidth="1"/>
    <col min="9" max="9" width="42.66015625" style="33" customWidth="1"/>
    <col min="10" max="14" width="17.83203125" style="33" customWidth="1"/>
    <col min="15" max="15" width="17.83203125" style="162" customWidth="1"/>
    <col min="16" max="16384" width="9.33203125" style="33" customWidth="1"/>
  </cols>
  <sheetData>
    <row r="1" spans="1:15" ht="24.75" customHeight="1">
      <c r="A1" s="32" t="s">
        <v>29</v>
      </c>
      <c r="B1" s="32"/>
      <c r="C1" s="32"/>
      <c r="D1" s="32"/>
      <c r="E1" s="32"/>
      <c r="F1" s="32"/>
      <c r="G1" s="32"/>
      <c r="H1" s="32"/>
      <c r="I1" s="32" t="s">
        <v>30</v>
      </c>
      <c r="J1" s="32"/>
      <c r="K1" s="32"/>
      <c r="L1" s="32"/>
      <c r="M1" s="32"/>
      <c r="N1" s="32"/>
      <c r="O1" s="32"/>
    </row>
    <row r="2" spans="1:15" ht="24.75" customHeight="1">
      <c r="A2" s="34" t="s">
        <v>31</v>
      </c>
      <c r="B2" s="34"/>
      <c r="C2" s="34"/>
      <c r="D2" s="34"/>
      <c r="E2" s="34"/>
      <c r="F2" s="34"/>
      <c r="G2" s="34"/>
      <c r="H2" s="34"/>
      <c r="I2" s="34" t="s">
        <v>31</v>
      </c>
      <c r="J2" s="34"/>
      <c r="K2" s="34"/>
      <c r="L2" s="34"/>
      <c r="M2" s="34"/>
      <c r="N2" s="34"/>
      <c r="O2" s="34"/>
    </row>
    <row r="3" spans="1:15" ht="24.75" customHeight="1">
      <c r="A3" s="35" t="s">
        <v>18</v>
      </c>
      <c r="B3" s="35"/>
      <c r="C3" s="35"/>
      <c r="D3" s="35"/>
      <c r="E3" s="35"/>
      <c r="F3" s="35"/>
      <c r="G3" s="35"/>
      <c r="H3" s="35"/>
      <c r="I3" s="35" t="s">
        <v>18</v>
      </c>
      <c r="J3" s="35"/>
      <c r="K3" s="35"/>
      <c r="L3" s="35"/>
      <c r="M3" s="35"/>
      <c r="N3" s="35"/>
      <c r="O3" s="35"/>
    </row>
    <row r="4" spans="1:15" ht="24.75" customHeight="1" thickBot="1">
      <c r="A4" s="36"/>
      <c r="B4" s="37"/>
      <c r="C4" s="38"/>
      <c r="D4" s="39"/>
      <c r="E4" s="39"/>
      <c r="F4" s="39"/>
      <c r="G4" s="39"/>
      <c r="H4" s="40" t="s">
        <v>32</v>
      </c>
      <c r="I4" s="36"/>
      <c r="J4" s="41"/>
      <c r="K4" s="38"/>
      <c r="L4" s="39"/>
      <c r="M4" s="39"/>
      <c r="N4" s="39"/>
      <c r="O4" s="40" t="s">
        <v>32</v>
      </c>
    </row>
    <row r="5" spans="1:15" ht="24.75" customHeight="1">
      <c r="A5" s="42" t="s">
        <v>33</v>
      </c>
      <c r="B5" s="43" t="s">
        <v>34</v>
      </c>
      <c r="C5" s="44" t="s">
        <v>35</v>
      </c>
      <c r="D5" s="44" t="s">
        <v>36</v>
      </c>
      <c r="E5" s="44" t="s">
        <v>37</v>
      </c>
      <c r="F5" s="44" t="s">
        <v>38</v>
      </c>
      <c r="G5" s="44" t="s">
        <v>39</v>
      </c>
      <c r="H5" s="45" t="s">
        <v>40</v>
      </c>
      <c r="I5" s="42" t="s">
        <v>33</v>
      </c>
      <c r="J5" s="46" t="s">
        <v>41</v>
      </c>
      <c r="K5" s="44" t="s">
        <v>42</v>
      </c>
      <c r="L5" s="44" t="s">
        <v>43</v>
      </c>
      <c r="M5" s="44" t="s">
        <v>44</v>
      </c>
      <c r="N5" s="47" t="s">
        <v>45</v>
      </c>
      <c r="O5" s="48" t="s">
        <v>17</v>
      </c>
    </row>
    <row r="6" spans="1:15" ht="24.75" customHeight="1" thickBot="1">
      <c r="A6" s="49"/>
      <c r="B6" s="50" t="s">
        <v>14</v>
      </c>
      <c r="C6" s="51"/>
      <c r="D6" s="51"/>
      <c r="E6" s="51"/>
      <c r="F6" s="51"/>
      <c r="G6" s="51"/>
      <c r="H6" s="52"/>
      <c r="I6" s="49"/>
      <c r="J6" s="53"/>
      <c r="K6" s="51"/>
      <c r="L6" s="51"/>
      <c r="M6" s="51"/>
      <c r="N6" s="54"/>
      <c r="O6" s="55"/>
    </row>
    <row r="7" spans="1:15" ht="24.75" customHeight="1">
      <c r="A7" s="56" t="s">
        <v>46</v>
      </c>
      <c r="B7" s="57">
        <f aca="true" t="shared" si="0" ref="B7:H7">B31+B52+B71+B93+B111+B127+B144+B162+B180+B198</f>
        <v>288564000</v>
      </c>
      <c r="C7" s="57">
        <f t="shared" si="0"/>
        <v>330282200</v>
      </c>
      <c r="D7" s="57">
        <f t="shared" si="0"/>
        <v>305893200</v>
      </c>
      <c r="E7" s="57">
        <f t="shared" si="0"/>
        <v>326194600</v>
      </c>
      <c r="F7" s="57">
        <f t="shared" si="0"/>
        <v>260999500</v>
      </c>
      <c r="G7" s="57">
        <f t="shared" si="0"/>
        <v>312618200</v>
      </c>
      <c r="H7" s="58">
        <f t="shared" si="0"/>
        <v>304879400</v>
      </c>
      <c r="I7" s="56" t="s">
        <v>46</v>
      </c>
      <c r="J7" s="57">
        <f>J31+J52+J71+J93+J111+J127+J144+J162+J180+J198</f>
        <v>260941400</v>
      </c>
      <c r="K7" s="57">
        <f>K31+K52+K71+K93+K111+K127+K144+K162+K180+K198</f>
        <v>223641700</v>
      </c>
      <c r="L7" s="57">
        <f>L31+L52+L71+L93+L111+L127+L144+L162+L180+L198</f>
        <v>266091600</v>
      </c>
      <c r="M7" s="57">
        <f>M31+M52+M71+M93+M111+M127+M144+M162+M180+M198</f>
        <v>216703500</v>
      </c>
      <c r="N7" s="57">
        <f>N31+N52+N71+N93+N111+N127+N144+N162+N180+N198</f>
        <v>244639700</v>
      </c>
      <c r="O7" s="59">
        <f>SUM(B7+C7+D7+E7+F7+G7+H7+J7+K7+L7+M7+N7)</f>
        <v>3341449000</v>
      </c>
    </row>
    <row r="8" spans="1:15" ht="24.75" customHeight="1">
      <c r="A8" s="56" t="s">
        <v>47</v>
      </c>
      <c r="B8" s="57">
        <f>B72</f>
        <v>1475300000</v>
      </c>
      <c r="C8" s="57">
        <f aca="true" t="shared" si="1" ref="C8:H8">C72</f>
        <v>1525652000</v>
      </c>
      <c r="D8" s="57">
        <f t="shared" si="1"/>
        <v>1739795000</v>
      </c>
      <c r="E8" s="57">
        <f t="shared" si="1"/>
        <v>1345300000</v>
      </c>
      <c r="F8" s="57">
        <f t="shared" si="1"/>
        <v>1357302000</v>
      </c>
      <c r="G8" s="57">
        <f t="shared" si="1"/>
        <v>1844974000</v>
      </c>
      <c r="H8" s="60">
        <f t="shared" si="1"/>
        <v>1582182000</v>
      </c>
      <c r="I8" s="56" t="s">
        <v>47</v>
      </c>
      <c r="J8" s="57">
        <f>J72</f>
        <v>1402772000</v>
      </c>
      <c r="K8" s="57">
        <f>K72</f>
        <v>1165710000</v>
      </c>
      <c r="L8" s="57">
        <f>L72</f>
        <v>954634000</v>
      </c>
      <c r="M8" s="57">
        <f>M72</f>
        <v>938198000</v>
      </c>
      <c r="N8" s="57">
        <f>N72</f>
        <v>1270507000</v>
      </c>
      <c r="O8" s="59">
        <f aca="true" t="shared" si="2" ref="O8:O22">SUM(B8+C8+D8+E8+F8+G8+H8+J8+K8+L8+M8+N8)</f>
        <v>16602326000</v>
      </c>
    </row>
    <row r="9" spans="1:15" ht="24.75" customHeight="1">
      <c r="A9" s="56" t="s">
        <v>48</v>
      </c>
      <c r="B9" s="57">
        <f aca="true" t="shared" si="3" ref="B9:H9">SUM(B53,B94,B145,B181)</f>
        <v>696400</v>
      </c>
      <c r="C9" s="57">
        <f t="shared" si="3"/>
        <v>754900</v>
      </c>
      <c r="D9" s="57">
        <f t="shared" si="3"/>
        <v>737200</v>
      </c>
      <c r="E9" s="57">
        <f t="shared" si="3"/>
        <v>835900</v>
      </c>
      <c r="F9" s="57">
        <f t="shared" si="3"/>
        <v>857500</v>
      </c>
      <c r="G9" s="57">
        <f t="shared" si="3"/>
        <v>781000</v>
      </c>
      <c r="H9" s="61">
        <f t="shared" si="3"/>
        <v>754900</v>
      </c>
      <c r="I9" s="56" t="s">
        <v>48</v>
      </c>
      <c r="J9" s="57">
        <f>SUM(J53,J94,J145,J181)</f>
        <v>755400</v>
      </c>
      <c r="K9" s="57">
        <f>SUM(K53,K94,K145,K181)</f>
        <v>655400</v>
      </c>
      <c r="L9" s="57">
        <f>SUM(L53,L94,L145,L181)</f>
        <v>643400</v>
      </c>
      <c r="M9" s="57">
        <f>SUM(M53,M94,M145,M181)</f>
        <v>643500</v>
      </c>
      <c r="N9" s="57">
        <f>SUM(N53,N94,N145,N181)</f>
        <v>643500</v>
      </c>
      <c r="O9" s="59">
        <f t="shared" si="2"/>
        <v>8759000</v>
      </c>
    </row>
    <row r="10" spans="1:15" ht="24.75" customHeight="1">
      <c r="A10" s="56" t="s">
        <v>49</v>
      </c>
      <c r="B10" s="57">
        <f aca="true" t="shared" si="4" ref="B10:H10">B32+B54+B73+B95+B112+B128+B146+B163+B182+B199</f>
        <v>25336800</v>
      </c>
      <c r="C10" s="57">
        <f t="shared" si="4"/>
        <v>24485900</v>
      </c>
      <c r="D10" s="57">
        <f t="shared" si="4"/>
        <v>27342500</v>
      </c>
      <c r="E10" s="57">
        <f t="shared" si="4"/>
        <v>22357600</v>
      </c>
      <c r="F10" s="57">
        <f t="shared" si="4"/>
        <v>20449100</v>
      </c>
      <c r="G10" s="57">
        <f t="shared" si="4"/>
        <v>25356900</v>
      </c>
      <c r="H10" s="60">
        <f t="shared" si="4"/>
        <v>23582900</v>
      </c>
      <c r="I10" s="56" t="s">
        <v>49</v>
      </c>
      <c r="J10" s="57">
        <f>J32+J54+J73+J95+J112+J128+J146+J163+J182+J199</f>
        <v>23133900</v>
      </c>
      <c r="K10" s="57">
        <f>K32+K54+K73+K95+K112+K128+K146+K163+K182+K199</f>
        <v>21106400</v>
      </c>
      <c r="L10" s="57">
        <f>L32+L54+L73+L95+L112+L128+L146+L163+L182+L199</f>
        <v>21945300</v>
      </c>
      <c r="M10" s="57">
        <f>M32+M54+M73+M95+M112+M128+M146+M163+M182+M199</f>
        <v>21167200</v>
      </c>
      <c r="N10" s="57">
        <f>N32+N54+N73+N95+N112+N128+N146+N163+N182+N199</f>
        <v>22745500</v>
      </c>
      <c r="O10" s="59">
        <f t="shared" si="2"/>
        <v>279010000</v>
      </c>
    </row>
    <row r="11" spans="1:15" ht="24.75" customHeight="1">
      <c r="A11" s="56" t="s">
        <v>50</v>
      </c>
      <c r="B11" s="57">
        <f>SUM(B74)</f>
        <v>43255000</v>
      </c>
      <c r="C11" s="57">
        <f aca="true" t="shared" si="5" ref="C11:H11">SUM(C74)</f>
        <v>40450000</v>
      </c>
      <c r="D11" s="57">
        <f t="shared" si="5"/>
        <v>48820000</v>
      </c>
      <c r="E11" s="57">
        <f t="shared" si="5"/>
        <v>48410000</v>
      </c>
      <c r="F11" s="57">
        <f t="shared" si="5"/>
        <v>47400000</v>
      </c>
      <c r="G11" s="57">
        <f t="shared" si="5"/>
        <v>53500000</v>
      </c>
      <c r="H11" s="61">
        <f t="shared" si="5"/>
        <v>47000000</v>
      </c>
      <c r="I11" s="56" t="s">
        <v>50</v>
      </c>
      <c r="J11" s="57">
        <f>SUM(J74)</f>
        <v>44930000</v>
      </c>
      <c r="K11" s="57">
        <f>SUM(K74)</f>
        <v>42460000</v>
      </c>
      <c r="L11" s="57">
        <f>SUM(L74)</f>
        <v>41100000</v>
      </c>
      <c r="M11" s="57">
        <f>SUM(M74)</f>
        <v>38430000</v>
      </c>
      <c r="N11" s="57">
        <f>SUM(N74)</f>
        <v>41150000</v>
      </c>
      <c r="O11" s="59">
        <f t="shared" si="2"/>
        <v>536905000</v>
      </c>
    </row>
    <row r="12" spans="1:15" ht="24.75" customHeight="1">
      <c r="A12" s="56" t="s">
        <v>51</v>
      </c>
      <c r="B12" s="57">
        <f>B33+B55</f>
        <v>5500</v>
      </c>
      <c r="C12" s="57">
        <f aca="true" t="shared" si="6" ref="C12:H12">C33+C55</f>
        <v>5500</v>
      </c>
      <c r="D12" s="57">
        <f t="shared" si="6"/>
        <v>5500</v>
      </c>
      <c r="E12" s="57">
        <f t="shared" si="6"/>
        <v>5500</v>
      </c>
      <c r="F12" s="57">
        <f t="shared" si="6"/>
        <v>5500</v>
      </c>
      <c r="G12" s="57">
        <f t="shared" si="6"/>
        <v>5500</v>
      </c>
      <c r="H12" s="61">
        <f t="shared" si="6"/>
        <v>5600</v>
      </c>
      <c r="I12" s="56" t="s">
        <v>51</v>
      </c>
      <c r="J12" s="57">
        <f>J33+J55</f>
        <v>5600</v>
      </c>
      <c r="K12" s="57">
        <f>K33+K55</f>
        <v>5700</v>
      </c>
      <c r="L12" s="57">
        <f>L33+L55</f>
        <v>5700</v>
      </c>
      <c r="M12" s="57">
        <f>M33+M55</f>
        <v>5700</v>
      </c>
      <c r="N12" s="57">
        <f>N33+N55</f>
        <v>5700</v>
      </c>
      <c r="O12" s="59">
        <f t="shared" si="2"/>
        <v>67000</v>
      </c>
    </row>
    <row r="13" spans="1:15" ht="24.75" customHeight="1">
      <c r="A13" s="56" t="s">
        <v>52</v>
      </c>
      <c r="B13" s="57">
        <f aca="true" t="shared" si="7" ref="B13:H13">B34+B75+B96+B129+B147+B164+B183+B56</f>
        <v>353100</v>
      </c>
      <c r="C13" s="57">
        <f t="shared" si="7"/>
        <v>481800</v>
      </c>
      <c r="D13" s="57">
        <f t="shared" si="7"/>
        <v>416800</v>
      </c>
      <c r="E13" s="57">
        <f t="shared" si="7"/>
        <v>529900</v>
      </c>
      <c r="F13" s="57">
        <f t="shared" si="7"/>
        <v>507600</v>
      </c>
      <c r="G13" s="57">
        <f t="shared" si="7"/>
        <v>457900</v>
      </c>
      <c r="H13" s="61">
        <f t="shared" si="7"/>
        <v>658000</v>
      </c>
      <c r="I13" s="56" t="s">
        <v>52</v>
      </c>
      <c r="J13" s="57">
        <f>J34+J75+J96+J129+J147+J164+J183+J56</f>
        <v>444300</v>
      </c>
      <c r="K13" s="57">
        <f>K34+K75+K96+K129+K147+K164+K183+K56</f>
        <v>384800</v>
      </c>
      <c r="L13" s="57">
        <f>L34+L75+L96+L129+L147+L164+L183+L56</f>
        <v>239900</v>
      </c>
      <c r="M13" s="57">
        <f>M34+M75+M96+M129+M147+M164+M183+M56</f>
        <v>273200</v>
      </c>
      <c r="N13" s="57">
        <f>N34+N75+N96+N129+N147+N164+N183+N56</f>
        <v>251700</v>
      </c>
      <c r="O13" s="59">
        <f t="shared" si="2"/>
        <v>4999000</v>
      </c>
    </row>
    <row r="14" spans="1:15" ht="24.75" customHeight="1">
      <c r="A14" s="56" t="s">
        <v>53</v>
      </c>
      <c r="B14" s="57">
        <f aca="true" t="shared" si="8" ref="B14:H14">B35+B76</f>
        <v>121000</v>
      </c>
      <c r="C14" s="57">
        <f t="shared" si="8"/>
        <v>120000</v>
      </c>
      <c r="D14" s="57">
        <f t="shared" si="8"/>
        <v>120000</v>
      </c>
      <c r="E14" s="57">
        <f t="shared" si="8"/>
        <v>120000</v>
      </c>
      <c r="F14" s="57">
        <f t="shared" si="8"/>
        <v>120000</v>
      </c>
      <c r="G14" s="57">
        <f t="shared" si="8"/>
        <v>120000</v>
      </c>
      <c r="H14" s="60">
        <f t="shared" si="8"/>
        <v>130000</v>
      </c>
      <c r="I14" s="56" t="s">
        <v>53</v>
      </c>
      <c r="J14" s="57">
        <f>J35+J76</f>
        <v>119000</v>
      </c>
      <c r="K14" s="57">
        <f>K35+K76</f>
        <v>119000</v>
      </c>
      <c r="L14" s="57">
        <f>L35+L76</f>
        <v>119000</v>
      </c>
      <c r="M14" s="57">
        <f>M35+M76</f>
        <v>120000</v>
      </c>
      <c r="N14" s="57">
        <f>N35+N76</f>
        <v>120000</v>
      </c>
      <c r="O14" s="59">
        <f t="shared" si="2"/>
        <v>1448000</v>
      </c>
    </row>
    <row r="15" spans="1:15" ht="24.75" customHeight="1">
      <c r="A15" s="62" t="s">
        <v>54</v>
      </c>
      <c r="B15" s="57">
        <f aca="true" t="shared" si="9" ref="B15:H15">SUM(B36,B57,B77,B97,B113,B130,B148,B165,B184+B200)</f>
        <v>505700</v>
      </c>
      <c r="C15" s="57">
        <f t="shared" si="9"/>
        <v>531200</v>
      </c>
      <c r="D15" s="57">
        <f t="shared" si="9"/>
        <v>536200</v>
      </c>
      <c r="E15" s="57">
        <f t="shared" si="9"/>
        <v>615900</v>
      </c>
      <c r="F15" s="57">
        <f t="shared" si="9"/>
        <v>584400</v>
      </c>
      <c r="G15" s="57">
        <f t="shared" si="9"/>
        <v>576100</v>
      </c>
      <c r="H15" s="61">
        <f t="shared" si="9"/>
        <v>576500</v>
      </c>
      <c r="I15" s="62" t="s">
        <v>54</v>
      </c>
      <c r="J15" s="57">
        <f>SUM(J36,J57,J77,J97,J113,J130,J148,J165,J184+J200)</f>
        <v>602000</v>
      </c>
      <c r="K15" s="57">
        <f>SUM(K36,K57,K77,K97,K113,K130,K148,K165,K184+K200)</f>
        <v>534600</v>
      </c>
      <c r="L15" s="57">
        <f>SUM(L36,L57,L77,L97,L113,L130,L148,L165,L184+L200)</f>
        <v>488200</v>
      </c>
      <c r="M15" s="57">
        <f>SUM(M36,M57,M77,M97,M113,M130,M148,M165,M184+M200)</f>
        <v>469000</v>
      </c>
      <c r="N15" s="57">
        <f>SUM(N36,N57,N77,N97,N113,N130,N148,N165,N184+N200)</f>
        <v>481200</v>
      </c>
      <c r="O15" s="59">
        <f t="shared" si="2"/>
        <v>6501000</v>
      </c>
    </row>
    <row r="16" spans="1:15" ht="24.75" customHeight="1">
      <c r="A16" s="62" t="s">
        <v>55</v>
      </c>
      <c r="B16" s="57">
        <f aca="true" t="shared" si="10" ref="B16:H16">B37+B78+B166</f>
        <v>267600</v>
      </c>
      <c r="C16" s="57">
        <f t="shared" si="10"/>
        <v>283500</v>
      </c>
      <c r="D16" s="57">
        <f t="shared" si="10"/>
        <v>261500</v>
      </c>
      <c r="E16" s="57">
        <f t="shared" si="10"/>
        <v>351700</v>
      </c>
      <c r="F16" s="57">
        <f t="shared" si="10"/>
        <v>281800</v>
      </c>
      <c r="G16" s="57">
        <f t="shared" si="10"/>
        <v>262300</v>
      </c>
      <c r="H16" s="61">
        <f t="shared" si="10"/>
        <v>282100</v>
      </c>
      <c r="I16" s="62" t="s">
        <v>55</v>
      </c>
      <c r="J16" s="57">
        <f>J37+J78+J166</f>
        <v>252100</v>
      </c>
      <c r="K16" s="57">
        <f>K37+K78+K166</f>
        <v>260500</v>
      </c>
      <c r="L16" s="57">
        <f>L37+L78+L166</f>
        <v>252300</v>
      </c>
      <c r="M16" s="57">
        <f>M37+M78+M166</f>
        <v>252300</v>
      </c>
      <c r="N16" s="57">
        <f>N37+N78+N166</f>
        <v>252300</v>
      </c>
      <c r="O16" s="59">
        <f t="shared" si="2"/>
        <v>3260000</v>
      </c>
    </row>
    <row r="17" spans="1:15" ht="24.75" customHeight="1">
      <c r="A17" s="62" t="s">
        <v>56</v>
      </c>
      <c r="B17" s="57">
        <f aca="true" t="shared" si="11" ref="B17:H17">SUM(B38,B79)</f>
        <v>61700</v>
      </c>
      <c r="C17" s="57">
        <f t="shared" si="11"/>
        <v>61700</v>
      </c>
      <c r="D17" s="57">
        <f t="shared" si="11"/>
        <v>61700</v>
      </c>
      <c r="E17" s="57">
        <f t="shared" si="11"/>
        <v>61700</v>
      </c>
      <c r="F17" s="57">
        <f t="shared" si="11"/>
        <v>61700</v>
      </c>
      <c r="G17" s="57">
        <f t="shared" si="11"/>
        <v>61700</v>
      </c>
      <c r="H17" s="61">
        <f t="shared" si="11"/>
        <v>61700</v>
      </c>
      <c r="I17" s="62" t="s">
        <v>56</v>
      </c>
      <c r="J17" s="57">
        <f>SUM(J38,J79)</f>
        <v>61700</v>
      </c>
      <c r="K17" s="57">
        <f>SUM(K38,K79)</f>
        <v>61600</v>
      </c>
      <c r="L17" s="57">
        <f>SUM(L38,L79)</f>
        <v>61600</v>
      </c>
      <c r="M17" s="57">
        <f>SUM(M38,M79)</f>
        <v>61600</v>
      </c>
      <c r="N17" s="57">
        <f>SUM(N38,N79)</f>
        <v>61600</v>
      </c>
      <c r="O17" s="59">
        <f t="shared" si="2"/>
        <v>740000</v>
      </c>
    </row>
    <row r="18" spans="1:15" ht="24.75" customHeight="1">
      <c r="A18" s="56" t="s">
        <v>57</v>
      </c>
      <c r="B18" s="57">
        <f>SUM(B19,B23)</f>
        <v>2554800</v>
      </c>
      <c r="C18" s="57">
        <f aca="true" t="shared" si="12" ref="C18:H18">SUM(C19,C23)</f>
        <v>3197600</v>
      </c>
      <c r="D18" s="57">
        <f t="shared" si="12"/>
        <v>5245400</v>
      </c>
      <c r="E18" s="57">
        <f t="shared" si="12"/>
        <v>4370400</v>
      </c>
      <c r="F18" s="57">
        <f t="shared" si="12"/>
        <v>2022800</v>
      </c>
      <c r="G18" s="57">
        <f t="shared" si="12"/>
        <v>1661500</v>
      </c>
      <c r="H18" s="61">
        <f t="shared" si="12"/>
        <v>1227500</v>
      </c>
      <c r="I18" s="56" t="s">
        <v>57</v>
      </c>
      <c r="J18" s="57">
        <f>SUM(J19,J23)</f>
        <v>1055500</v>
      </c>
      <c r="K18" s="57">
        <f>SUM(K19,K23)</f>
        <v>1078400</v>
      </c>
      <c r="L18" s="57">
        <f>SUM(L19,L23)</f>
        <v>938400</v>
      </c>
      <c r="M18" s="57">
        <f>SUM(M19,M23)</f>
        <v>876700</v>
      </c>
      <c r="N18" s="57">
        <f>SUM(N19,N23)</f>
        <v>820000</v>
      </c>
      <c r="O18" s="59">
        <f t="shared" si="2"/>
        <v>25049000</v>
      </c>
    </row>
    <row r="19" spans="1:15" ht="24.75" customHeight="1">
      <c r="A19" s="63" t="s">
        <v>58</v>
      </c>
      <c r="B19" s="64">
        <f>SUM(B20:B22)</f>
        <v>1829300</v>
      </c>
      <c r="C19" s="64">
        <f aca="true" t="shared" si="13" ref="C19:H19">SUM(C20:C22)</f>
        <v>2465000</v>
      </c>
      <c r="D19" s="64">
        <f t="shared" si="13"/>
        <v>4385200</v>
      </c>
      <c r="E19" s="64">
        <f t="shared" si="13"/>
        <v>3387900</v>
      </c>
      <c r="F19" s="64">
        <f t="shared" si="13"/>
        <v>1058200</v>
      </c>
      <c r="G19" s="64">
        <f t="shared" si="13"/>
        <v>749700</v>
      </c>
      <c r="H19" s="65">
        <f t="shared" si="13"/>
        <v>397400</v>
      </c>
      <c r="I19" s="63" t="s">
        <v>58</v>
      </c>
      <c r="J19" s="64">
        <f>SUM(J20:J22)</f>
        <v>282400</v>
      </c>
      <c r="K19" s="64">
        <f>SUM(K20:K22)</f>
        <v>254400</v>
      </c>
      <c r="L19" s="64">
        <f>SUM(L20:L22)</f>
        <v>174900</v>
      </c>
      <c r="M19" s="64">
        <f>SUM(M20:M22)</f>
        <v>138100</v>
      </c>
      <c r="N19" s="64">
        <f>SUM(N20:N22)</f>
        <v>100800</v>
      </c>
      <c r="O19" s="66">
        <f t="shared" si="2"/>
        <v>15223300</v>
      </c>
    </row>
    <row r="20" spans="1:15" ht="24.75" customHeight="1">
      <c r="A20" s="67" t="s">
        <v>59</v>
      </c>
      <c r="B20" s="68">
        <f aca="true" t="shared" si="14" ref="B20:H22">SUM(B41,B60,B82,B100,B116,B133,B151,B169,B187,B203)</f>
        <v>1380300</v>
      </c>
      <c r="C20" s="68">
        <f t="shared" si="14"/>
        <v>1932100</v>
      </c>
      <c r="D20" s="68">
        <f t="shared" si="14"/>
        <v>3515600</v>
      </c>
      <c r="E20" s="68">
        <f t="shared" si="14"/>
        <v>2824200</v>
      </c>
      <c r="F20" s="68">
        <f t="shared" si="14"/>
        <v>859500</v>
      </c>
      <c r="G20" s="68">
        <f t="shared" si="14"/>
        <v>614500</v>
      </c>
      <c r="H20" s="69">
        <f t="shared" si="14"/>
        <v>326900</v>
      </c>
      <c r="I20" s="67" t="s">
        <v>59</v>
      </c>
      <c r="J20" s="68">
        <f aca="true" t="shared" si="15" ref="J20:N22">SUM(J41,J60,J82,J100,J116,J133,J151,J169,J187,J203)</f>
        <v>225500</v>
      </c>
      <c r="K20" s="68">
        <f t="shared" si="15"/>
        <v>200600</v>
      </c>
      <c r="L20" s="68">
        <f t="shared" si="15"/>
        <v>140600</v>
      </c>
      <c r="M20" s="68">
        <f t="shared" si="15"/>
        <v>112300</v>
      </c>
      <c r="N20" s="68">
        <f t="shared" si="15"/>
        <v>80000</v>
      </c>
      <c r="O20" s="70">
        <f t="shared" si="2"/>
        <v>12212100</v>
      </c>
    </row>
    <row r="21" spans="1:15" ht="24.75" customHeight="1">
      <c r="A21" s="71" t="s">
        <v>60</v>
      </c>
      <c r="B21" s="68">
        <f t="shared" si="14"/>
        <v>440000</v>
      </c>
      <c r="C21" s="68">
        <f t="shared" si="14"/>
        <v>519100</v>
      </c>
      <c r="D21" s="68">
        <f t="shared" si="14"/>
        <v>852300</v>
      </c>
      <c r="E21" s="68">
        <f t="shared" si="14"/>
        <v>555700</v>
      </c>
      <c r="F21" s="68">
        <f t="shared" si="14"/>
        <v>195900</v>
      </c>
      <c r="G21" s="68">
        <f t="shared" si="14"/>
        <v>134200</v>
      </c>
      <c r="H21" s="69">
        <f t="shared" si="14"/>
        <v>69700</v>
      </c>
      <c r="I21" s="71" t="s">
        <v>60</v>
      </c>
      <c r="J21" s="68">
        <f t="shared" si="15"/>
        <v>56300</v>
      </c>
      <c r="K21" s="68">
        <f t="shared" si="15"/>
        <v>53200</v>
      </c>
      <c r="L21" s="68">
        <f t="shared" si="15"/>
        <v>34000</v>
      </c>
      <c r="M21" s="68">
        <f t="shared" si="15"/>
        <v>25500</v>
      </c>
      <c r="N21" s="68">
        <f t="shared" si="15"/>
        <v>20800</v>
      </c>
      <c r="O21" s="70">
        <f t="shared" si="2"/>
        <v>2956700</v>
      </c>
    </row>
    <row r="22" spans="1:15" ht="24.75" customHeight="1">
      <c r="A22" s="67" t="s">
        <v>61</v>
      </c>
      <c r="B22" s="68">
        <f t="shared" si="14"/>
        <v>9000</v>
      </c>
      <c r="C22" s="68">
        <f t="shared" si="14"/>
        <v>13800</v>
      </c>
      <c r="D22" s="68">
        <f t="shared" si="14"/>
        <v>17300</v>
      </c>
      <c r="E22" s="68">
        <f t="shared" si="14"/>
        <v>8000</v>
      </c>
      <c r="F22" s="68">
        <f t="shared" si="14"/>
        <v>2800</v>
      </c>
      <c r="G22" s="68">
        <f t="shared" si="14"/>
        <v>1000</v>
      </c>
      <c r="H22" s="69">
        <f t="shared" si="14"/>
        <v>800</v>
      </c>
      <c r="I22" s="67" t="s">
        <v>61</v>
      </c>
      <c r="J22" s="68">
        <f t="shared" si="15"/>
        <v>600</v>
      </c>
      <c r="K22" s="68">
        <f t="shared" si="15"/>
        <v>600</v>
      </c>
      <c r="L22" s="68">
        <f t="shared" si="15"/>
        <v>300</v>
      </c>
      <c r="M22" s="68">
        <f t="shared" si="15"/>
        <v>300</v>
      </c>
      <c r="N22" s="68">
        <f t="shared" si="15"/>
        <v>0</v>
      </c>
      <c r="O22" s="70">
        <f t="shared" si="2"/>
        <v>54500</v>
      </c>
    </row>
    <row r="23" spans="1:15" s="73" customFormat="1" ht="24.75" customHeight="1" thickBot="1">
      <c r="A23" s="72" t="s">
        <v>62</v>
      </c>
      <c r="B23" s="64">
        <f aca="true" t="shared" si="16" ref="B23:H23">SUM(B63+B44+B85+B103+B119+B136+B154+B172+B190+B206)</f>
        <v>725500</v>
      </c>
      <c r="C23" s="64">
        <f t="shared" si="16"/>
        <v>732600</v>
      </c>
      <c r="D23" s="64">
        <f t="shared" si="16"/>
        <v>860200</v>
      </c>
      <c r="E23" s="64">
        <f t="shared" si="16"/>
        <v>982500</v>
      </c>
      <c r="F23" s="64">
        <f t="shared" si="16"/>
        <v>964600</v>
      </c>
      <c r="G23" s="64">
        <f t="shared" si="16"/>
        <v>911800</v>
      </c>
      <c r="H23" s="65">
        <f t="shared" si="16"/>
        <v>830100</v>
      </c>
      <c r="I23" s="72" t="s">
        <v>62</v>
      </c>
      <c r="J23" s="64">
        <f>SUM(J63+J44+J85+J103+J119+J136+J154+J172+J190+J206)</f>
        <v>773100</v>
      </c>
      <c r="K23" s="64">
        <f>SUM(K63+K44+K85+K103+K119+K136+K154+K172+K190+K206)</f>
        <v>824000</v>
      </c>
      <c r="L23" s="64">
        <f>SUM(L63+L44+L85+L103+L119+L136+L154+L172+L190+L206)</f>
        <v>763500</v>
      </c>
      <c r="M23" s="64">
        <f>SUM(M63+M44+M85+M103+M119+M136+M154+M172+M190+M206)</f>
        <v>738600</v>
      </c>
      <c r="N23" s="64">
        <f>SUM(N63+N44+N85+N103+N119+N136+N154+N172+N190+N206)</f>
        <v>719200</v>
      </c>
      <c r="O23" s="66">
        <f>SUM(B23+C23+D23+E23+F23+G23+H23+J23+K23+L23+M23+N23)</f>
        <v>9825700</v>
      </c>
    </row>
    <row r="24" spans="1:15" ht="24.75" customHeight="1" thickBot="1">
      <c r="A24" s="74" t="s">
        <v>17</v>
      </c>
      <c r="B24" s="75">
        <f>SUM(B7:B18)</f>
        <v>1837021600</v>
      </c>
      <c r="C24" s="75">
        <f aca="true" t="shared" si="17" ref="C24:H24">SUM(C7:C18)</f>
        <v>1926306300</v>
      </c>
      <c r="D24" s="75">
        <f t="shared" si="17"/>
        <v>2129235000</v>
      </c>
      <c r="E24" s="75">
        <f t="shared" si="17"/>
        <v>1749153200</v>
      </c>
      <c r="F24" s="75">
        <f t="shared" si="17"/>
        <v>1690591900</v>
      </c>
      <c r="G24" s="75">
        <f t="shared" si="17"/>
        <v>2240375100</v>
      </c>
      <c r="H24" s="76">
        <f t="shared" si="17"/>
        <v>1961340600</v>
      </c>
      <c r="I24" s="74" t="s">
        <v>17</v>
      </c>
      <c r="J24" s="75">
        <f>SUM(J7:J18)</f>
        <v>1735072900</v>
      </c>
      <c r="K24" s="75">
        <f>SUM(K7:K18)</f>
        <v>1456018100</v>
      </c>
      <c r="L24" s="75">
        <f>SUM(L7:L18)</f>
        <v>1286519400</v>
      </c>
      <c r="M24" s="75">
        <f>SUM(M7:M18)</f>
        <v>1217200700</v>
      </c>
      <c r="N24" s="75">
        <f>SUM(N7:N18)</f>
        <v>1581678200</v>
      </c>
      <c r="O24" s="77">
        <f>SUM(B24:H24,J24:N24)</f>
        <v>20810513000</v>
      </c>
    </row>
    <row r="25" spans="1:15" ht="28.5" customHeight="1">
      <c r="A25" s="78" t="s">
        <v>63</v>
      </c>
      <c r="B25" s="78"/>
      <c r="C25" s="78"/>
      <c r="D25" s="78"/>
      <c r="E25" s="78"/>
      <c r="F25" s="78"/>
      <c r="G25" s="78"/>
      <c r="H25" s="78"/>
      <c r="I25" s="78" t="s">
        <v>64</v>
      </c>
      <c r="J25" s="78"/>
      <c r="K25" s="78"/>
      <c r="L25" s="78"/>
      <c r="M25" s="78"/>
      <c r="N25" s="78"/>
      <c r="O25" s="78"/>
    </row>
    <row r="26" spans="1:15" ht="28.5" customHeight="1">
      <c r="A26" s="34" t="s">
        <v>31</v>
      </c>
      <c r="B26" s="34"/>
      <c r="C26" s="34"/>
      <c r="D26" s="34"/>
      <c r="E26" s="34"/>
      <c r="F26" s="34"/>
      <c r="G26" s="34"/>
      <c r="H26" s="34"/>
      <c r="I26" s="34" t="s">
        <v>31</v>
      </c>
      <c r="J26" s="34"/>
      <c r="K26" s="34"/>
      <c r="L26" s="34"/>
      <c r="M26" s="34"/>
      <c r="N26" s="34"/>
      <c r="O26" s="34"/>
    </row>
    <row r="27" spans="1:15" ht="28.5" customHeight="1">
      <c r="A27" s="35" t="s">
        <v>65</v>
      </c>
      <c r="B27" s="35"/>
      <c r="C27" s="35"/>
      <c r="D27" s="35"/>
      <c r="E27" s="35"/>
      <c r="F27" s="35"/>
      <c r="G27" s="35"/>
      <c r="H27" s="35"/>
      <c r="I27" s="35" t="s">
        <v>65</v>
      </c>
      <c r="J27" s="35"/>
      <c r="K27" s="35"/>
      <c r="L27" s="35"/>
      <c r="M27" s="35"/>
      <c r="N27" s="35"/>
      <c r="O27" s="35"/>
    </row>
    <row r="28" spans="1:15" ht="28.5" customHeight="1" thickBot="1">
      <c r="A28" s="36"/>
      <c r="B28" s="37"/>
      <c r="C28" s="37"/>
      <c r="D28" s="37"/>
      <c r="E28" s="37"/>
      <c r="F28" s="37"/>
      <c r="G28" s="37"/>
      <c r="H28" s="40" t="s">
        <v>32</v>
      </c>
      <c r="I28" s="79"/>
      <c r="J28" s="41"/>
      <c r="K28" s="41"/>
      <c r="L28" s="41"/>
      <c r="M28" s="41"/>
      <c r="N28" s="41"/>
      <c r="O28" s="80" t="s">
        <v>32</v>
      </c>
    </row>
    <row r="29" spans="1:15" ht="28.5" customHeight="1">
      <c r="A29" s="42" t="s">
        <v>33</v>
      </c>
      <c r="B29" s="44" t="s">
        <v>34</v>
      </c>
      <c r="C29" s="44" t="s">
        <v>35</v>
      </c>
      <c r="D29" s="44" t="s">
        <v>36</v>
      </c>
      <c r="E29" s="44" t="s">
        <v>37</v>
      </c>
      <c r="F29" s="44" t="s">
        <v>38</v>
      </c>
      <c r="G29" s="44" t="s">
        <v>39</v>
      </c>
      <c r="H29" s="45" t="s">
        <v>40</v>
      </c>
      <c r="I29" s="42" t="s">
        <v>33</v>
      </c>
      <c r="J29" s="46" t="s">
        <v>41</v>
      </c>
      <c r="K29" s="44" t="s">
        <v>42</v>
      </c>
      <c r="L29" s="44" t="s">
        <v>43</v>
      </c>
      <c r="M29" s="44" t="s">
        <v>44</v>
      </c>
      <c r="N29" s="47" t="s">
        <v>45</v>
      </c>
      <c r="O29" s="48" t="s">
        <v>17</v>
      </c>
    </row>
    <row r="30" spans="1:15" ht="28.5" customHeight="1" thickBot="1">
      <c r="A30" s="49"/>
      <c r="B30" s="81" t="s">
        <v>14</v>
      </c>
      <c r="C30" s="51"/>
      <c r="D30" s="51"/>
      <c r="E30" s="51"/>
      <c r="F30" s="51"/>
      <c r="G30" s="51"/>
      <c r="H30" s="52"/>
      <c r="I30" s="49"/>
      <c r="J30" s="53"/>
      <c r="K30" s="51"/>
      <c r="L30" s="51"/>
      <c r="M30" s="51"/>
      <c r="N30" s="54"/>
      <c r="O30" s="55"/>
    </row>
    <row r="31" spans="1:15" ht="28.5" customHeight="1">
      <c r="A31" s="82" t="s">
        <v>66</v>
      </c>
      <c r="B31" s="83">
        <v>57000</v>
      </c>
      <c r="C31" s="83">
        <v>57000</v>
      </c>
      <c r="D31" s="83">
        <v>58000</v>
      </c>
      <c r="E31" s="83">
        <v>58000</v>
      </c>
      <c r="F31" s="83">
        <v>57000</v>
      </c>
      <c r="G31" s="83">
        <v>57000</v>
      </c>
      <c r="H31" s="84">
        <v>58000</v>
      </c>
      <c r="I31" s="82" t="s">
        <v>66</v>
      </c>
      <c r="J31" s="83">
        <v>57000</v>
      </c>
      <c r="K31" s="83">
        <v>57000</v>
      </c>
      <c r="L31" s="83">
        <v>57000</v>
      </c>
      <c r="M31" s="83">
        <v>57000</v>
      </c>
      <c r="N31" s="83">
        <v>57000</v>
      </c>
      <c r="O31" s="59">
        <f>B31+C31+D31+E31+F31+G31+H31+J31+K31+L31+M31+N31</f>
        <v>687000</v>
      </c>
    </row>
    <row r="32" spans="1:15" ht="28.5" customHeight="1">
      <c r="A32" s="85" t="s">
        <v>67</v>
      </c>
      <c r="B32" s="57">
        <v>230000</v>
      </c>
      <c r="C32" s="57">
        <v>229000</v>
      </c>
      <c r="D32" s="57">
        <v>230000</v>
      </c>
      <c r="E32" s="57">
        <v>230000</v>
      </c>
      <c r="F32" s="57">
        <v>230000</v>
      </c>
      <c r="G32" s="57">
        <v>230000</v>
      </c>
      <c r="H32" s="61">
        <v>230000</v>
      </c>
      <c r="I32" s="85" t="s">
        <v>67</v>
      </c>
      <c r="J32" s="57">
        <v>230000</v>
      </c>
      <c r="K32" s="57">
        <v>230000</v>
      </c>
      <c r="L32" s="57">
        <v>230000</v>
      </c>
      <c r="M32" s="57">
        <v>230000</v>
      </c>
      <c r="N32" s="57">
        <v>230000</v>
      </c>
      <c r="O32" s="59">
        <f>SUM(B32+C32+D32+E32+F32+G32+H32+J32+K32+L32+M32+N32)</f>
        <v>2759000</v>
      </c>
    </row>
    <row r="33" spans="1:15" ht="28.5" customHeight="1">
      <c r="A33" s="82" t="s">
        <v>68</v>
      </c>
      <c r="B33" s="57">
        <v>2300</v>
      </c>
      <c r="C33" s="57">
        <v>2300</v>
      </c>
      <c r="D33" s="57">
        <v>2300</v>
      </c>
      <c r="E33" s="57">
        <v>2300</v>
      </c>
      <c r="F33" s="57">
        <v>2300</v>
      </c>
      <c r="G33" s="57">
        <v>2300</v>
      </c>
      <c r="H33" s="61">
        <v>2300</v>
      </c>
      <c r="I33" s="82" t="s">
        <v>68</v>
      </c>
      <c r="J33" s="57">
        <v>2300</v>
      </c>
      <c r="K33" s="57">
        <v>2400</v>
      </c>
      <c r="L33" s="57">
        <v>2400</v>
      </c>
      <c r="M33" s="57">
        <v>2400</v>
      </c>
      <c r="N33" s="57">
        <v>2400</v>
      </c>
      <c r="O33" s="59">
        <f>SUM(B33+C33+D33+E33+F33+G33+H33+J33+K33+L33+M33+N33)</f>
        <v>28000</v>
      </c>
    </row>
    <row r="34" spans="1:15" ht="28.5" customHeight="1">
      <c r="A34" s="82" t="s">
        <v>69</v>
      </c>
      <c r="B34" s="83">
        <v>26000</v>
      </c>
      <c r="C34" s="83">
        <v>26000</v>
      </c>
      <c r="D34" s="83">
        <v>27000</v>
      </c>
      <c r="E34" s="83">
        <v>27000</v>
      </c>
      <c r="F34" s="83">
        <v>27000</v>
      </c>
      <c r="G34" s="83">
        <v>27000</v>
      </c>
      <c r="H34" s="84">
        <v>27000</v>
      </c>
      <c r="I34" s="82" t="s">
        <v>69</v>
      </c>
      <c r="J34" s="83">
        <v>25000</v>
      </c>
      <c r="K34" s="83">
        <v>25000</v>
      </c>
      <c r="L34" s="83">
        <v>26000</v>
      </c>
      <c r="M34" s="83">
        <v>26000</v>
      </c>
      <c r="N34" s="83">
        <v>26000</v>
      </c>
      <c r="O34" s="59">
        <f aca="true" t="shared" si="18" ref="O34:O41">SUM(B34+C34+D34+E34+F34+G34+H34+J34+K34+L34+M34+N34)</f>
        <v>315000</v>
      </c>
    </row>
    <row r="35" spans="1:15" ht="28.5" customHeight="1">
      <c r="A35" s="85" t="s">
        <v>70</v>
      </c>
      <c r="B35" s="83">
        <v>60000</v>
      </c>
      <c r="C35" s="83">
        <v>60000</v>
      </c>
      <c r="D35" s="83">
        <v>60000</v>
      </c>
      <c r="E35" s="83">
        <v>60000</v>
      </c>
      <c r="F35" s="83">
        <v>60000</v>
      </c>
      <c r="G35" s="83">
        <v>60000</v>
      </c>
      <c r="H35" s="84">
        <v>60000</v>
      </c>
      <c r="I35" s="85" t="s">
        <v>70</v>
      </c>
      <c r="J35" s="83">
        <v>59000</v>
      </c>
      <c r="K35" s="83">
        <v>59000</v>
      </c>
      <c r="L35" s="83">
        <v>59000</v>
      </c>
      <c r="M35" s="83">
        <v>60000</v>
      </c>
      <c r="N35" s="83">
        <v>60000</v>
      </c>
      <c r="O35" s="59">
        <f t="shared" si="18"/>
        <v>717000</v>
      </c>
    </row>
    <row r="36" spans="1:15" ht="28.5" customHeight="1">
      <c r="A36" s="85" t="s">
        <v>71</v>
      </c>
      <c r="B36" s="83">
        <v>130000</v>
      </c>
      <c r="C36" s="83">
        <v>130000</v>
      </c>
      <c r="D36" s="83">
        <v>130000</v>
      </c>
      <c r="E36" s="83">
        <v>140000</v>
      </c>
      <c r="F36" s="83">
        <v>140000</v>
      </c>
      <c r="G36" s="83">
        <v>140000</v>
      </c>
      <c r="H36" s="84">
        <v>140000</v>
      </c>
      <c r="I36" s="85" t="s">
        <v>71</v>
      </c>
      <c r="J36" s="83">
        <v>140000</v>
      </c>
      <c r="K36" s="83">
        <v>139000</v>
      </c>
      <c r="L36" s="83">
        <v>139000</v>
      </c>
      <c r="M36" s="83">
        <v>139000</v>
      </c>
      <c r="N36" s="83">
        <v>140000</v>
      </c>
      <c r="O36" s="59">
        <f t="shared" si="18"/>
        <v>1647000</v>
      </c>
    </row>
    <row r="37" spans="1:15" ht="28.5" customHeight="1">
      <c r="A37" s="85" t="s">
        <v>72</v>
      </c>
      <c r="B37" s="83">
        <v>61000</v>
      </c>
      <c r="C37" s="83">
        <v>62000</v>
      </c>
      <c r="D37" s="83">
        <v>62000</v>
      </c>
      <c r="E37" s="83">
        <v>62000</v>
      </c>
      <c r="F37" s="83">
        <v>62000</v>
      </c>
      <c r="G37" s="83">
        <v>62000</v>
      </c>
      <c r="H37" s="86">
        <v>62000</v>
      </c>
      <c r="I37" s="85" t="s">
        <v>72</v>
      </c>
      <c r="J37" s="83">
        <v>62000</v>
      </c>
      <c r="K37" s="83">
        <v>62000</v>
      </c>
      <c r="L37" s="83">
        <v>62000</v>
      </c>
      <c r="M37" s="83">
        <v>62000</v>
      </c>
      <c r="N37" s="83">
        <v>62000</v>
      </c>
      <c r="O37" s="59">
        <f t="shared" si="18"/>
        <v>743000</v>
      </c>
    </row>
    <row r="38" spans="1:15" ht="28.5" customHeight="1">
      <c r="A38" s="85" t="s">
        <v>73</v>
      </c>
      <c r="B38" s="83">
        <v>3700</v>
      </c>
      <c r="C38" s="83">
        <v>3700</v>
      </c>
      <c r="D38" s="83">
        <v>3700</v>
      </c>
      <c r="E38" s="83">
        <v>3700</v>
      </c>
      <c r="F38" s="83">
        <v>3700</v>
      </c>
      <c r="G38" s="83">
        <v>3700</v>
      </c>
      <c r="H38" s="84">
        <v>3700</v>
      </c>
      <c r="I38" s="85" t="s">
        <v>73</v>
      </c>
      <c r="J38" s="83">
        <v>3700</v>
      </c>
      <c r="K38" s="83">
        <v>3600</v>
      </c>
      <c r="L38" s="83">
        <v>3600</v>
      </c>
      <c r="M38" s="83">
        <v>3600</v>
      </c>
      <c r="N38" s="83">
        <v>3600</v>
      </c>
      <c r="O38" s="59">
        <f t="shared" si="18"/>
        <v>44000</v>
      </c>
    </row>
    <row r="39" spans="1:15" ht="28.5" customHeight="1">
      <c r="A39" s="56" t="s">
        <v>74</v>
      </c>
      <c r="B39" s="57">
        <f>B40+B44</f>
        <v>190000</v>
      </c>
      <c r="C39" s="57">
        <f aca="true" t="shared" si="19" ref="C39:H39">C40+C44</f>
        <v>355000</v>
      </c>
      <c r="D39" s="57">
        <f t="shared" si="19"/>
        <v>840000</v>
      </c>
      <c r="E39" s="57">
        <f t="shared" si="19"/>
        <v>1160000</v>
      </c>
      <c r="F39" s="57">
        <f t="shared" si="19"/>
        <v>380000</v>
      </c>
      <c r="G39" s="57">
        <f t="shared" si="19"/>
        <v>351000</v>
      </c>
      <c r="H39" s="61">
        <f t="shared" si="19"/>
        <v>195000</v>
      </c>
      <c r="I39" s="56" t="s">
        <v>74</v>
      </c>
      <c r="J39" s="57">
        <f>J40+J44</f>
        <v>134000</v>
      </c>
      <c r="K39" s="57">
        <f>K40+K44</f>
        <v>130000</v>
      </c>
      <c r="L39" s="57">
        <f>L40+L44</f>
        <v>92000</v>
      </c>
      <c r="M39" s="57">
        <f>M40+M44</f>
        <v>80000</v>
      </c>
      <c r="N39" s="57">
        <f>N40+N44</f>
        <v>60000</v>
      </c>
      <c r="O39" s="59">
        <f t="shared" si="18"/>
        <v>3967000</v>
      </c>
    </row>
    <row r="40" spans="1:15" ht="28.5" customHeight="1">
      <c r="A40" s="63" t="s">
        <v>58</v>
      </c>
      <c r="B40" s="64">
        <f aca="true" t="shared" si="20" ref="B40:H40">SUM(B41:B43)</f>
        <v>170000</v>
      </c>
      <c r="C40" s="64">
        <f t="shared" si="20"/>
        <v>330000</v>
      </c>
      <c r="D40" s="64">
        <f t="shared" si="20"/>
        <v>805000</v>
      </c>
      <c r="E40" s="64">
        <f t="shared" si="20"/>
        <v>1136000</v>
      </c>
      <c r="F40" s="64">
        <f t="shared" si="20"/>
        <v>335000</v>
      </c>
      <c r="G40" s="64">
        <f t="shared" si="20"/>
        <v>306000</v>
      </c>
      <c r="H40" s="65">
        <f t="shared" si="20"/>
        <v>175000</v>
      </c>
      <c r="I40" s="63" t="s">
        <v>58</v>
      </c>
      <c r="J40" s="64">
        <f>SUM(J41:J43)</f>
        <v>112000</v>
      </c>
      <c r="K40" s="64">
        <f>SUM(K41:K43)</f>
        <v>107000</v>
      </c>
      <c r="L40" s="64">
        <f>SUM(L41:L43)</f>
        <v>68000</v>
      </c>
      <c r="M40" s="64">
        <f>SUM(M41:M43)</f>
        <v>58000</v>
      </c>
      <c r="N40" s="64">
        <f>SUM(N41:N43)</f>
        <v>31000</v>
      </c>
      <c r="O40" s="66">
        <f t="shared" si="18"/>
        <v>3633000</v>
      </c>
    </row>
    <row r="41" spans="1:15" ht="28.5" customHeight="1">
      <c r="A41" s="87" t="s">
        <v>59</v>
      </c>
      <c r="B41" s="88">
        <v>135000</v>
      </c>
      <c r="C41" s="88">
        <v>288000</v>
      </c>
      <c r="D41" s="88">
        <v>692500</v>
      </c>
      <c r="E41" s="88">
        <v>976000</v>
      </c>
      <c r="F41" s="88">
        <v>288000</v>
      </c>
      <c r="G41" s="88">
        <v>259600</v>
      </c>
      <c r="H41" s="89">
        <v>150000</v>
      </c>
      <c r="I41" s="87" t="s">
        <v>59</v>
      </c>
      <c r="J41" s="88">
        <v>89000</v>
      </c>
      <c r="K41" s="88">
        <v>88000</v>
      </c>
      <c r="L41" s="88">
        <v>55900</v>
      </c>
      <c r="M41" s="88">
        <v>50900</v>
      </c>
      <c r="N41" s="88">
        <v>25000</v>
      </c>
      <c r="O41" s="70">
        <f t="shared" si="18"/>
        <v>3097900</v>
      </c>
    </row>
    <row r="42" spans="1:15" ht="28.5" customHeight="1">
      <c r="A42" s="87" t="s">
        <v>60</v>
      </c>
      <c r="B42" s="88">
        <v>34400</v>
      </c>
      <c r="C42" s="88">
        <v>40000</v>
      </c>
      <c r="D42" s="88">
        <v>110000</v>
      </c>
      <c r="E42" s="88">
        <v>156000</v>
      </c>
      <c r="F42" s="88">
        <v>46000</v>
      </c>
      <c r="G42" s="88">
        <v>45700</v>
      </c>
      <c r="H42" s="89">
        <v>24400</v>
      </c>
      <c r="I42" s="87" t="s">
        <v>60</v>
      </c>
      <c r="J42" s="88">
        <v>22500</v>
      </c>
      <c r="K42" s="88">
        <v>18500</v>
      </c>
      <c r="L42" s="88">
        <v>11800</v>
      </c>
      <c r="M42" s="88">
        <v>6800</v>
      </c>
      <c r="N42" s="88">
        <v>6000</v>
      </c>
      <c r="O42" s="70">
        <f>SUM(B42+C42+D42+E42+F42+G42+H42+J42+K42+L42+M42+N42)</f>
        <v>522100</v>
      </c>
    </row>
    <row r="43" spans="1:15" ht="28.5" customHeight="1">
      <c r="A43" s="90" t="s">
        <v>61</v>
      </c>
      <c r="B43" s="91">
        <v>600</v>
      </c>
      <c r="C43" s="91">
        <v>2000</v>
      </c>
      <c r="D43" s="91">
        <v>2500</v>
      </c>
      <c r="E43" s="88">
        <v>4000</v>
      </c>
      <c r="F43" s="88">
        <v>1000</v>
      </c>
      <c r="G43" s="88">
        <v>700</v>
      </c>
      <c r="H43" s="89">
        <v>600</v>
      </c>
      <c r="I43" s="90" t="s">
        <v>61</v>
      </c>
      <c r="J43" s="91">
        <v>500</v>
      </c>
      <c r="K43" s="88">
        <v>500</v>
      </c>
      <c r="L43" s="88">
        <v>300</v>
      </c>
      <c r="M43" s="88">
        <v>300</v>
      </c>
      <c r="N43" s="88">
        <v>0</v>
      </c>
      <c r="O43" s="70">
        <f>SUM(B43+C43+D43+E43+F43+G43+H43+J43+K43+L43+M43+N43)</f>
        <v>13000</v>
      </c>
    </row>
    <row r="44" spans="1:15" s="73" customFormat="1" ht="28.5" customHeight="1" thickBot="1">
      <c r="A44" s="72" t="s">
        <v>62</v>
      </c>
      <c r="B44" s="92">
        <v>20000</v>
      </c>
      <c r="C44" s="92">
        <v>25000</v>
      </c>
      <c r="D44" s="92">
        <v>35000</v>
      </c>
      <c r="E44" s="92">
        <v>24000</v>
      </c>
      <c r="F44" s="92">
        <v>45000</v>
      </c>
      <c r="G44" s="92">
        <v>45000</v>
      </c>
      <c r="H44" s="93">
        <v>20000</v>
      </c>
      <c r="I44" s="72" t="s">
        <v>62</v>
      </c>
      <c r="J44" s="92">
        <v>22000</v>
      </c>
      <c r="K44" s="92">
        <v>23000</v>
      </c>
      <c r="L44" s="92">
        <v>24000</v>
      </c>
      <c r="M44" s="92">
        <v>22000</v>
      </c>
      <c r="N44" s="92">
        <v>29000</v>
      </c>
      <c r="O44" s="66">
        <f>SUM(B44+C44+D44+E44+F44+G44+H44+J44+K44+L44+M44+N44)</f>
        <v>334000</v>
      </c>
    </row>
    <row r="45" spans="1:15" ht="28.5" customHeight="1" thickBot="1">
      <c r="A45" s="74" t="s">
        <v>17</v>
      </c>
      <c r="B45" s="75">
        <f>SUM(B31:B39)</f>
        <v>760000</v>
      </c>
      <c r="C45" s="75">
        <f aca="true" t="shared" si="21" ref="C45:H45">SUM(C31:C39)</f>
        <v>925000</v>
      </c>
      <c r="D45" s="75">
        <f t="shared" si="21"/>
        <v>1413000</v>
      </c>
      <c r="E45" s="75">
        <f t="shared" si="21"/>
        <v>1743000</v>
      </c>
      <c r="F45" s="75">
        <f t="shared" si="21"/>
        <v>962000</v>
      </c>
      <c r="G45" s="75">
        <f t="shared" si="21"/>
        <v>933000</v>
      </c>
      <c r="H45" s="76">
        <f t="shared" si="21"/>
        <v>778000</v>
      </c>
      <c r="I45" s="74" t="s">
        <v>17</v>
      </c>
      <c r="J45" s="75">
        <f>SUM(J31:J39)</f>
        <v>713000</v>
      </c>
      <c r="K45" s="75">
        <f>SUM(K31:K39)</f>
        <v>708000</v>
      </c>
      <c r="L45" s="75">
        <f>SUM(L31:L39)</f>
        <v>671000</v>
      </c>
      <c r="M45" s="75">
        <f>SUM(M31:M39)</f>
        <v>660000</v>
      </c>
      <c r="N45" s="75">
        <f>SUM(N31:N39)</f>
        <v>641000</v>
      </c>
      <c r="O45" s="77">
        <f>SUM(B45:H45,J45:N45)</f>
        <v>10907000</v>
      </c>
    </row>
    <row r="46" spans="1:15" ht="31.5" customHeight="1">
      <c r="A46" s="78" t="s">
        <v>75</v>
      </c>
      <c r="B46" s="78"/>
      <c r="C46" s="78"/>
      <c r="D46" s="78"/>
      <c r="E46" s="78"/>
      <c r="F46" s="78"/>
      <c r="G46" s="78"/>
      <c r="H46" s="78"/>
      <c r="I46" s="78" t="s">
        <v>76</v>
      </c>
      <c r="J46" s="78"/>
      <c r="K46" s="78"/>
      <c r="L46" s="78"/>
      <c r="M46" s="78"/>
      <c r="N46" s="78"/>
      <c r="O46" s="78"/>
    </row>
    <row r="47" spans="1:15" ht="31.5" customHeight="1">
      <c r="A47" s="34" t="s">
        <v>31</v>
      </c>
      <c r="B47" s="34"/>
      <c r="C47" s="34"/>
      <c r="D47" s="34"/>
      <c r="E47" s="34"/>
      <c r="F47" s="34"/>
      <c r="G47" s="34"/>
      <c r="H47" s="34"/>
      <c r="I47" s="34" t="s">
        <v>31</v>
      </c>
      <c r="J47" s="34"/>
      <c r="K47" s="34"/>
      <c r="L47" s="34"/>
      <c r="M47" s="34"/>
      <c r="N47" s="34"/>
      <c r="O47" s="34"/>
    </row>
    <row r="48" spans="1:15" ht="31.5" customHeight="1">
      <c r="A48" s="35" t="s">
        <v>77</v>
      </c>
      <c r="B48" s="35"/>
      <c r="C48" s="35"/>
      <c r="D48" s="35"/>
      <c r="E48" s="35"/>
      <c r="F48" s="35"/>
      <c r="G48" s="35"/>
      <c r="H48" s="35"/>
      <c r="I48" s="35" t="s">
        <v>77</v>
      </c>
      <c r="J48" s="35"/>
      <c r="K48" s="35"/>
      <c r="L48" s="35"/>
      <c r="M48" s="35"/>
      <c r="N48" s="35"/>
      <c r="O48" s="35"/>
    </row>
    <row r="49" spans="1:15" ht="31.5" customHeight="1" thickBot="1">
      <c r="A49" s="36"/>
      <c r="B49" s="37"/>
      <c r="C49" s="37"/>
      <c r="D49" s="94"/>
      <c r="E49" s="37"/>
      <c r="F49" s="37"/>
      <c r="G49" s="37"/>
      <c r="H49" s="40" t="s">
        <v>32</v>
      </c>
      <c r="I49" s="36"/>
      <c r="J49" s="41"/>
      <c r="K49" s="41"/>
      <c r="L49" s="41"/>
      <c r="M49" s="41"/>
      <c r="N49" s="41"/>
      <c r="O49" s="40" t="s">
        <v>32</v>
      </c>
    </row>
    <row r="50" spans="1:15" ht="31.5" customHeight="1">
      <c r="A50" s="42" t="s">
        <v>33</v>
      </c>
      <c r="B50" s="44" t="s">
        <v>34</v>
      </c>
      <c r="C50" s="44" t="s">
        <v>35</v>
      </c>
      <c r="D50" s="44" t="s">
        <v>36</v>
      </c>
      <c r="E50" s="44" t="s">
        <v>37</v>
      </c>
      <c r="F50" s="44" t="s">
        <v>38</v>
      </c>
      <c r="G50" s="44" t="s">
        <v>39</v>
      </c>
      <c r="H50" s="45" t="s">
        <v>40</v>
      </c>
      <c r="I50" s="42" t="s">
        <v>33</v>
      </c>
      <c r="J50" s="46" t="s">
        <v>41</v>
      </c>
      <c r="K50" s="44" t="s">
        <v>42</v>
      </c>
      <c r="L50" s="44" t="s">
        <v>43</v>
      </c>
      <c r="M50" s="44" t="s">
        <v>44</v>
      </c>
      <c r="N50" s="47" t="s">
        <v>45</v>
      </c>
      <c r="O50" s="48" t="s">
        <v>17</v>
      </c>
    </row>
    <row r="51" spans="1:15" ht="31.5" customHeight="1" thickBot="1">
      <c r="A51" s="49"/>
      <c r="B51" s="81" t="s">
        <v>14</v>
      </c>
      <c r="C51" s="51"/>
      <c r="D51" s="51"/>
      <c r="E51" s="51"/>
      <c r="F51" s="51"/>
      <c r="G51" s="51"/>
      <c r="H51" s="52"/>
      <c r="I51" s="49"/>
      <c r="J51" s="53"/>
      <c r="K51" s="51"/>
      <c r="L51" s="51"/>
      <c r="M51" s="51"/>
      <c r="N51" s="54"/>
      <c r="O51" s="55"/>
    </row>
    <row r="52" spans="1:15" ht="31.5" customHeight="1">
      <c r="A52" s="95" t="s">
        <v>66</v>
      </c>
      <c r="B52" s="83">
        <v>16500</v>
      </c>
      <c r="C52" s="83">
        <v>16500</v>
      </c>
      <c r="D52" s="83">
        <v>16500</v>
      </c>
      <c r="E52" s="83">
        <v>16500</v>
      </c>
      <c r="F52" s="83">
        <v>16500</v>
      </c>
      <c r="G52" s="83">
        <v>16500</v>
      </c>
      <c r="H52" s="84">
        <v>16500</v>
      </c>
      <c r="I52" s="95" t="s">
        <v>66</v>
      </c>
      <c r="J52" s="96">
        <v>16500</v>
      </c>
      <c r="K52" s="83">
        <v>16500</v>
      </c>
      <c r="L52" s="83">
        <v>16500</v>
      </c>
      <c r="M52" s="83">
        <v>16500</v>
      </c>
      <c r="N52" s="83">
        <v>16500</v>
      </c>
      <c r="O52" s="59">
        <f aca="true" t="shared" si="22" ref="O52:O63">SUM(B52+C52+D52+E52+F52+G52+H52+J52+K52+L52+M52+N52)</f>
        <v>198000</v>
      </c>
    </row>
    <row r="53" spans="1:15" ht="31.5" customHeight="1">
      <c r="A53" s="97" t="s">
        <v>78</v>
      </c>
      <c r="B53" s="83">
        <v>8400</v>
      </c>
      <c r="C53" s="83">
        <v>8400</v>
      </c>
      <c r="D53" s="83">
        <v>8400</v>
      </c>
      <c r="E53" s="83">
        <v>8400</v>
      </c>
      <c r="F53" s="83">
        <v>8400</v>
      </c>
      <c r="G53" s="83">
        <v>8400</v>
      </c>
      <c r="H53" s="84">
        <v>8400</v>
      </c>
      <c r="I53" s="97" t="s">
        <v>78</v>
      </c>
      <c r="J53" s="96">
        <v>8400</v>
      </c>
      <c r="K53" s="83">
        <v>8400</v>
      </c>
      <c r="L53" s="83">
        <v>8400</v>
      </c>
      <c r="M53" s="83">
        <v>8500</v>
      </c>
      <c r="N53" s="83">
        <v>8500</v>
      </c>
      <c r="O53" s="59">
        <f t="shared" si="22"/>
        <v>101000</v>
      </c>
    </row>
    <row r="54" spans="1:15" ht="31.5" customHeight="1">
      <c r="A54" s="82" t="s">
        <v>79</v>
      </c>
      <c r="B54" s="83">
        <v>59200</v>
      </c>
      <c r="C54" s="83">
        <v>59200</v>
      </c>
      <c r="D54" s="83">
        <v>59200</v>
      </c>
      <c r="E54" s="83">
        <v>59200</v>
      </c>
      <c r="F54" s="83">
        <v>59200</v>
      </c>
      <c r="G54" s="83">
        <v>59200</v>
      </c>
      <c r="H54" s="84">
        <v>59200</v>
      </c>
      <c r="I54" s="82" t="s">
        <v>79</v>
      </c>
      <c r="J54" s="96">
        <v>59200</v>
      </c>
      <c r="K54" s="83">
        <v>59200</v>
      </c>
      <c r="L54" s="83">
        <v>59200</v>
      </c>
      <c r="M54" s="83">
        <v>59000</v>
      </c>
      <c r="N54" s="83">
        <v>59000</v>
      </c>
      <c r="O54" s="59">
        <f t="shared" si="22"/>
        <v>710000</v>
      </c>
    </row>
    <row r="55" spans="1:15" ht="31.5" customHeight="1">
      <c r="A55" s="82" t="s">
        <v>80</v>
      </c>
      <c r="B55" s="83">
        <v>3200</v>
      </c>
      <c r="C55" s="83">
        <v>3200</v>
      </c>
      <c r="D55" s="83">
        <v>3200</v>
      </c>
      <c r="E55" s="83">
        <v>3200</v>
      </c>
      <c r="F55" s="83">
        <v>3200</v>
      </c>
      <c r="G55" s="83">
        <v>3200</v>
      </c>
      <c r="H55" s="84">
        <v>3300</v>
      </c>
      <c r="I55" s="82" t="s">
        <v>80</v>
      </c>
      <c r="J55" s="96">
        <v>3300</v>
      </c>
      <c r="K55" s="83">
        <v>3300</v>
      </c>
      <c r="L55" s="83">
        <v>3300</v>
      </c>
      <c r="M55" s="83">
        <v>3300</v>
      </c>
      <c r="N55" s="83">
        <v>3300</v>
      </c>
      <c r="O55" s="59">
        <f t="shared" si="22"/>
        <v>39000</v>
      </c>
    </row>
    <row r="56" spans="1:15" ht="31.5" customHeight="1">
      <c r="A56" s="85" t="s">
        <v>81</v>
      </c>
      <c r="B56" s="83">
        <v>2500</v>
      </c>
      <c r="C56" s="83">
        <v>2500</v>
      </c>
      <c r="D56" s="83">
        <v>2500</v>
      </c>
      <c r="E56" s="83">
        <v>2500</v>
      </c>
      <c r="F56" s="83">
        <v>2500</v>
      </c>
      <c r="G56" s="83">
        <v>2500</v>
      </c>
      <c r="H56" s="84">
        <v>2500</v>
      </c>
      <c r="I56" s="85" t="s">
        <v>81</v>
      </c>
      <c r="J56" s="96">
        <v>2500</v>
      </c>
      <c r="K56" s="83">
        <v>2500</v>
      </c>
      <c r="L56" s="83">
        <v>2500</v>
      </c>
      <c r="M56" s="83">
        <v>2500</v>
      </c>
      <c r="N56" s="83">
        <v>2500</v>
      </c>
      <c r="O56" s="59">
        <f t="shared" si="22"/>
        <v>30000</v>
      </c>
    </row>
    <row r="57" spans="1:15" ht="31.5" customHeight="1">
      <c r="A57" s="85" t="s">
        <v>82</v>
      </c>
      <c r="B57" s="83">
        <v>14500</v>
      </c>
      <c r="C57" s="83">
        <v>14500</v>
      </c>
      <c r="D57" s="83">
        <v>14500</v>
      </c>
      <c r="E57" s="83">
        <v>14500</v>
      </c>
      <c r="F57" s="83">
        <v>14500</v>
      </c>
      <c r="G57" s="83">
        <v>14500</v>
      </c>
      <c r="H57" s="84">
        <v>14500</v>
      </c>
      <c r="I57" s="85" t="s">
        <v>82</v>
      </c>
      <c r="J57" s="83">
        <v>14500</v>
      </c>
      <c r="K57" s="83">
        <v>14500</v>
      </c>
      <c r="L57" s="83">
        <v>14500</v>
      </c>
      <c r="M57" s="83">
        <v>14500</v>
      </c>
      <c r="N57" s="83">
        <v>14500</v>
      </c>
      <c r="O57" s="59">
        <f t="shared" si="22"/>
        <v>174000</v>
      </c>
    </row>
    <row r="58" spans="1:15" ht="31.5" customHeight="1">
      <c r="A58" s="56" t="s">
        <v>83</v>
      </c>
      <c r="B58" s="57">
        <f>B59+B63</f>
        <v>194700</v>
      </c>
      <c r="C58" s="57">
        <f aca="true" t="shared" si="23" ref="C58:H58">C59+C63</f>
        <v>238600</v>
      </c>
      <c r="D58" s="57">
        <f t="shared" si="23"/>
        <v>428500</v>
      </c>
      <c r="E58" s="57">
        <f t="shared" si="23"/>
        <v>257800</v>
      </c>
      <c r="F58" s="57">
        <f t="shared" si="23"/>
        <v>169700</v>
      </c>
      <c r="G58" s="57">
        <f t="shared" si="23"/>
        <v>115100</v>
      </c>
      <c r="H58" s="60">
        <f t="shared" si="23"/>
        <v>79700</v>
      </c>
      <c r="I58" s="56" t="s">
        <v>83</v>
      </c>
      <c r="J58" s="57">
        <f>J59+J63</f>
        <v>69500</v>
      </c>
      <c r="K58" s="57">
        <f>K59+K63</f>
        <v>67600</v>
      </c>
      <c r="L58" s="57">
        <f>L59+L63</f>
        <v>63900</v>
      </c>
      <c r="M58" s="57">
        <f>M59+M63</f>
        <v>66000</v>
      </c>
      <c r="N58" s="57">
        <f>N59+N63</f>
        <v>63900</v>
      </c>
      <c r="O58" s="59">
        <f t="shared" si="22"/>
        <v>1815000</v>
      </c>
    </row>
    <row r="59" spans="1:15" ht="31.5" customHeight="1">
      <c r="A59" s="63" t="s">
        <v>58</v>
      </c>
      <c r="B59" s="64">
        <f aca="true" t="shared" si="24" ref="B59:H59">SUM(B60:B62)</f>
        <v>161200</v>
      </c>
      <c r="C59" s="64">
        <f t="shared" si="24"/>
        <v>195400</v>
      </c>
      <c r="D59" s="64">
        <f t="shared" si="24"/>
        <v>377000</v>
      </c>
      <c r="E59" s="64">
        <f t="shared" si="24"/>
        <v>214500</v>
      </c>
      <c r="F59" s="64">
        <f t="shared" si="24"/>
        <v>131900</v>
      </c>
      <c r="G59" s="64">
        <f t="shared" si="24"/>
        <v>78600</v>
      </c>
      <c r="H59" s="65">
        <f t="shared" si="24"/>
        <v>44700</v>
      </c>
      <c r="I59" s="63" t="s">
        <v>58</v>
      </c>
      <c r="J59" s="64">
        <f>SUM(J60:J62)</f>
        <v>33400</v>
      </c>
      <c r="K59" s="64">
        <f>SUM(K60:K62)</f>
        <v>31600</v>
      </c>
      <c r="L59" s="64">
        <f>SUM(L60:L62)</f>
        <v>27900</v>
      </c>
      <c r="M59" s="64">
        <f>SUM(M60:M62)</f>
        <v>29900</v>
      </c>
      <c r="N59" s="64">
        <f>SUM(N60:N62)</f>
        <v>29800</v>
      </c>
      <c r="O59" s="66">
        <f t="shared" si="22"/>
        <v>1355900</v>
      </c>
    </row>
    <row r="60" spans="1:15" ht="31.5" customHeight="1">
      <c r="A60" s="90" t="s">
        <v>59</v>
      </c>
      <c r="B60" s="88">
        <v>113000</v>
      </c>
      <c r="C60" s="88">
        <v>143000</v>
      </c>
      <c r="D60" s="88">
        <v>272500</v>
      </c>
      <c r="E60" s="88">
        <v>168000</v>
      </c>
      <c r="F60" s="88">
        <v>108000</v>
      </c>
      <c r="G60" s="88">
        <v>57500</v>
      </c>
      <c r="H60" s="89">
        <v>38200</v>
      </c>
      <c r="I60" s="90" t="s">
        <v>59</v>
      </c>
      <c r="J60" s="88">
        <v>26900</v>
      </c>
      <c r="K60" s="88">
        <v>25100</v>
      </c>
      <c r="L60" s="88">
        <v>21400</v>
      </c>
      <c r="M60" s="88">
        <v>23100</v>
      </c>
      <c r="N60" s="88">
        <v>23300</v>
      </c>
      <c r="O60" s="70">
        <f t="shared" si="22"/>
        <v>1020000</v>
      </c>
    </row>
    <row r="61" spans="1:15" ht="31.5" customHeight="1">
      <c r="A61" s="87" t="s">
        <v>60</v>
      </c>
      <c r="B61" s="88">
        <v>47000</v>
      </c>
      <c r="C61" s="88">
        <v>51000</v>
      </c>
      <c r="D61" s="88">
        <v>102100</v>
      </c>
      <c r="E61" s="88">
        <v>46500</v>
      </c>
      <c r="F61" s="88">
        <v>23900</v>
      </c>
      <c r="G61" s="88">
        <v>21100</v>
      </c>
      <c r="H61" s="89">
        <v>6500</v>
      </c>
      <c r="I61" s="87" t="s">
        <v>60</v>
      </c>
      <c r="J61" s="88">
        <v>6500</v>
      </c>
      <c r="K61" s="88">
        <v>6500</v>
      </c>
      <c r="L61" s="88">
        <v>6500</v>
      </c>
      <c r="M61" s="88">
        <v>6800</v>
      </c>
      <c r="N61" s="88">
        <v>6500</v>
      </c>
      <c r="O61" s="70">
        <f t="shared" si="22"/>
        <v>330900</v>
      </c>
    </row>
    <row r="62" spans="1:15" ht="31.5" customHeight="1">
      <c r="A62" s="90" t="s">
        <v>61</v>
      </c>
      <c r="B62" s="91">
        <v>1200</v>
      </c>
      <c r="C62" s="91">
        <v>1400</v>
      </c>
      <c r="D62" s="91">
        <v>2400</v>
      </c>
      <c r="E62" s="88">
        <v>0</v>
      </c>
      <c r="F62" s="88">
        <v>0</v>
      </c>
      <c r="G62" s="88">
        <v>0</v>
      </c>
      <c r="H62" s="89">
        <v>0</v>
      </c>
      <c r="I62" s="90" t="s">
        <v>61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70">
        <f t="shared" si="22"/>
        <v>5000</v>
      </c>
    </row>
    <row r="63" spans="1:15" s="73" customFormat="1" ht="31.5" customHeight="1" thickBot="1">
      <c r="A63" s="72" t="s">
        <v>62</v>
      </c>
      <c r="B63" s="92">
        <v>33500</v>
      </c>
      <c r="C63" s="92">
        <v>43200</v>
      </c>
      <c r="D63" s="92">
        <v>51500</v>
      </c>
      <c r="E63" s="92">
        <v>43300</v>
      </c>
      <c r="F63" s="92">
        <v>37800</v>
      </c>
      <c r="G63" s="92">
        <v>36500</v>
      </c>
      <c r="H63" s="93">
        <v>35000</v>
      </c>
      <c r="I63" s="72" t="s">
        <v>62</v>
      </c>
      <c r="J63" s="92">
        <v>36100</v>
      </c>
      <c r="K63" s="92">
        <v>36000</v>
      </c>
      <c r="L63" s="92">
        <v>36000</v>
      </c>
      <c r="M63" s="92">
        <v>36100</v>
      </c>
      <c r="N63" s="98">
        <v>34100</v>
      </c>
      <c r="O63" s="66">
        <f t="shared" si="22"/>
        <v>459100</v>
      </c>
    </row>
    <row r="64" spans="1:15" ht="31.5" customHeight="1" thickBot="1">
      <c r="A64" s="74" t="s">
        <v>17</v>
      </c>
      <c r="B64" s="75">
        <f aca="true" t="shared" si="25" ref="B64:H64">SUM(B52:B58)</f>
        <v>299000</v>
      </c>
      <c r="C64" s="75">
        <f t="shared" si="25"/>
        <v>342900</v>
      </c>
      <c r="D64" s="75">
        <f t="shared" si="25"/>
        <v>532800</v>
      </c>
      <c r="E64" s="75">
        <f t="shared" si="25"/>
        <v>362100</v>
      </c>
      <c r="F64" s="75">
        <f t="shared" si="25"/>
        <v>274000</v>
      </c>
      <c r="G64" s="75">
        <f t="shared" si="25"/>
        <v>219400</v>
      </c>
      <c r="H64" s="76">
        <f t="shared" si="25"/>
        <v>184100</v>
      </c>
      <c r="I64" s="74" t="s">
        <v>17</v>
      </c>
      <c r="J64" s="75">
        <f>SUM(J52:J58)</f>
        <v>173900</v>
      </c>
      <c r="K64" s="75">
        <f>SUM(K52:K58)</f>
        <v>172000</v>
      </c>
      <c r="L64" s="75">
        <f>SUM(L52:L58)</f>
        <v>168300</v>
      </c>
      <c r="M64" s="75">
        <f>SUM(M52:M58)</f>
        <v>170300</v>
      </c>
      <c r="N64" s="99">
        <f>SUM(N52:N58)</f>
        <v>168200</v>
      </c>
      <c r="O64" s="77">
        <f>SUM(B64:H64,J64:N64)</f>
        <v>3067000</v>
      </c>
    </row>
    <row r="65" spans="1:15" ht="27" customHeight="1">
      <c r="A65" s="78" t="s">
        <v>84</v>
      </c>
      <c r="B65" s="78"/>
      <c r="C65" s="78"/>
      <c r="D65" s="78"/>
      <c r="E65" s="78"/>
      <c r="F65" s="78"/>
      <c r="G65" s="78"/>
      <c r="H65" s="78"/>
      <c r="I65" s="78" t="s">
        <v>85</v>
      </c>
      <c r="J65" s="78"/>
      <c r="K65" s="78"/>
      <c r="L65" s="78"/>
      <c r="M65" s="78"/>
      <c r="N65" s="78"/>
      <c r="O65" s="78"/>
    </row>
    <row r="66" spans="1:15" ht="27" customHeight="1">
      <c r="A66" s="34" t="s">
        <v>31</v>
      </c>
      <c r="B66" s="34"/>
      <c r="C66" s="34"/>
      <c r="D66" s="34"/>
      <c r="E66" s="34"/>
      <c r="F66" s="34"/>
      <c r="G66" s="34"/>
      <c r="H66" s="34"/>
      <c r="I66" s="34" t="s">
        <v>31</v>
      </c>
      <c r="J66" s="34"/>
      <c r="K66" s="34"/>
      <c r="L66" s="34"/>
      <c r="M66" s="34"/>
      <c r="N66" s="34"/>
      <c r="O66" s="34"/>
    </row>
    <row r="67" spans="1:15" ht="27" customHeight="1">
      <c r="A67" s="35" t="s">
        <v>86</v>
      </c>
      <c r="B67" s="35"/>
      <c r="C67" s="35"/>
      <c r="D67" s="35"/>
      <c r="E67" s="35"/>
      <c r="F67" s="35"/>
      <c r="G67" s="35"/>
      <c r="H67" s="35"/>
      <c r="I67" s="35" t="s">
        <v>86</v>
      </c>
      <c r="J67" s="35"/>
      <c r="K67" s="35"/>
      <c r="L67" s="35"/>
      <c r="M67" s="35"/>
      <c r="N67" s="35"/>
      <c r="O67" s="35"/>
    </row>
    <row r="68" spans="1:15" ht="27" customHeight="1" thickBot="1">
      <c r="A68" s="36"/>
      <c r="B68" s="37"/>
      <c r="C68" s="37"/>
      <c r="D68" s="94"/>
      <c r="E68" s="37"/>
      <c r="F68" s="37"/>
      <c r="G68" s="37"/>
      <c r="H68" s="40" t="s">
        <v>32</v>
      </c>
      <c r="I68" s="36"/>
      <c r="J68" s="41"/>
      <c r="K68" s="41"/>
      <c r="L68" s="41"/>
      <c r="M68" s="41"/>
      <c r="N68" s="41"/>
      <c r="O68" s="40" t="s">
        <v>32</v>
      </c>
    </row>
    <row r="69" spans="1:15" ht="27" customHeight="1">
      <c r="A69" s="42" t="s">
        <v>33</v>
      </c>
      <c r="B69" s="44" t="s">
        <v>34</v>
      </c>
      <c r="C69" s="44" t="s">
        <v>35</v>
      </c>
      <c r="D69" s="44" t="s">
        <v>36</v>
      </c>
      <c r="E69" s="44" t="s">
        <v>37</v>
      </c>
      <c r="F69" s="44" t="s">
        <v>38</v>
      </c>
      <c r="G69" s="44" t="s">
        <v>39</v>
      </c>
      <c r="H69" s="45" t="s">
        <v>40</v>
      </c>
      <c r="I69" s="42" t="s">
        <v>33</v>
      </c>
      <c r="J69" s="44" t="s">
        <v>41</v>
      </c>
      <c r="K69" s="44" t="s">
        <v>42</v>
      </c>
      <c r="L69" s="44" t="s">
        <v>43</v>
      </c>
      <c r="M69" s="44" t="s">
        <v>44</v>
      </c>
      <c r="N69" s="47" t="s">
        <v>45</v>
      </c>
      <c r="O69" s="48" t="s">
        <v>17</v>
      </c>
    </row>
    <row r="70" spans="1:15" ht="27" customHeight="1" thickBot="1">
      <c r="A70" s="49"/>
      <c r="B70" s="81" t="s">
        <v>14</v>
      </c>
      <c r="C70" s="51"/>
      <c r="D70" s="51"/>
      <c r="E70" s="51"/>
      <c r="F70" s="51"/>
      <c r="G70" s="51"/>
      <c r="H70" s="52"/>
      <c r="I70" s="49"/>
      <c r="J70" s="51"/>
      <c r="K70" s="51"/>
      <c r="L70" s="51"/>
      <c r="M70" s="51"/>
      <c r="N70" s="54"/>
      <c r="O70" s="55"/>
    </row>
    <row r="71" spans="1:15" ht="27" customHeight="1">
      <c r="A71" s="82" t="s">
        <v>46</v>
      </c>
      <c r="B71" s="83">
        <v>147310000</v>
      </c>
      <c r="C71" s="83">
        <v>184420000</v>
      </c>
      <c r="D71" s="83">
        <v>159403000</v>
      </c>
      <c r="E71" s="83">
        <v>197220000</v>
      </c>
      <c r="F71" s="83">
        <v>135500000</v>
      </c>
      <c r="G71" s="83">
        <v>171620000</v>
      </c>
      <c r="H71" s="100">
        <v>179220000</v>
      </c>
      <c r="I71" s="82" t="s">
        <v>46</v>
      </c>
      <c r="J71" s="83">
        <v>135220000</v>
      </c>
      <c r="K71" s="83">
        <v>123143000</v>
      </c>
      <c r="L71" s="83">
        <v>160560000</v>
      </c>
      <c r="M71" s="83">
        <v>111250000</v>
      </c>
      <c r="N71" s="83">
        <v>143840000</v>
      </c>
      <c r="O71" s="59">
        <f>SUM(B71+C71+D71+E71+F71+G71+H71+J71+K71+L71+M71+N71)</f>
        <v>1848706000</v>
      </c>
    </row>
    <row r="72" spans="1:15" ht="27" customHeight="1">
      <c r="A72" s="82" t="s">
        <v>47</v>
      </c>
      <c r="B72" s="83">
        <v>1475300000</v>
      </c>
      <c r="C72" s="83">
        <v>1525652000</v>
      </c>
      <c r="D72" s="83">
        <v>1739795000</v>
      </c>
      <c r="E72" s="83">
        <v>1345300000</v>
      </c>
      <c r="F72" s="83">
        <v>1357302000</v>
      </c>
      <c r="G72" s="83">
        <v>1844974000</v>
      </c>
      <c r="H72" s="84">
        <v>1582182000</v>
      </c>
      <c r="I72" s="82" t="s">
        <v>47</v>
      </c>
      <c r="J72" s="83">
        <v>1402772000</v>
      </c>
      <c r="K72" s="83">
        <v>1165710000</v>
      </c>
      <c r="L72" s="83">
        <v>954634000</v>
      </c>
      <c r="M72" s="83">
        <v>938198000</v>
      </c>
      <c r="N72" s="83">
        <v>1270507000</v>
      </c>
      <c r="O72" s="59">
        <f>SUM(B72+C72+D72+E72+F72+G72+H72+J72+K72+L72+M72+N72)</f>
        <v>16602326000</v>
      </c>
    </row>
    <row r="73" spans="1:15" ht="27" customHeight="1">
      <c r="A73" s="56" t="s">
        <v>79</v>
      </c>
      <c r="B73" s="57">
        <v>24720000</v>
      </c>
      <c r="C73" s="57">
        <v>23870000</v>
      </c>
      <c r="D73" s="57">
        <v>26710000</v>
      </c>
      <c r="E73" s="57">
        <v>21720000</v>
      </c>
      <c r="F73" s="57">
        <v>19840000</v>
      </c>
      <c r="G73" s="57">
        <v>24720000</v>
      </c>
      <c r="H73" s="61">
        <v>22940000</v>
      </c>
      <c r="I73" s="56" t="s">
        <v>79</v>
      </c>
      <c r="J73" s="57">
        <v>22490000</v>
      </c>
      <c r="K73" s="57">
        <v>20470000</v>
      </c>
      <c r="L73" s="57">
        <v>21310000</v>
      </c>
      <c r="M73" s="57">
        <v>20540000</v>
      </c>
      <c r="N73" s="57">
        <v>22120000</v>
      </c>
      <c r="O73" s="59">
        <f>SUM(B73+C73+D73+E73+F73+G73+H73+J73+K73+L73+M73+N73)</f>
        <v>271450000</v>
      </c>
    </row>
    <row r="74" spans="1:15" ht="27" customHeight="1">
      <c r="A74" s="56" t="s">
        <v>87</v>
      </c>
      <c r="B74" s="57">
        <v>43255000</v>
      </c>
      <c r="C74" s="57">
        <v>40450000</v>
      </c>
      <c r="D74" s="57">
        <v>48820000</v>
      </c>
      <c r="E74" s="57">
        <v>48410000</v>
      </c>
      <c r="F74" s="57">
        <v>47400000</v>
      </c>
      <c r="G74" s="57">
        <v>53500000</v>
      </c>
      <c r="H74" s="61">
        <v>47000000</v>
      </c>
      <c r="I74" s="56" t="s">
        <v>87</v>
      </c>
      <c r="J74" s="57">
        <v>44930000</v>
      </c>
      <c r="K74" s="57">
        <v>42460000</v>
      </c>
      <c r="L74" s="57">
        <v>41100000</v>
      </c>
      <c r="M74" s="57">
        <v>38430000</v>
      </c>
      <c r="N74" s="57">
        <v>41150000</v>
      </c>
      <c r="O74" s="59">
        <f>SUM(B74+C74+D74+E74+F74+G74+H74+J74+K74+L74+M74+N74)</f>
        <v>536905000</v>
      </c>
    </row>
    <row r="75" spans="1:15" ht="27" customHeight="1">
      <c r="A75" s="82" t="s">
        <v>81</v>
      </c>
      <c r="B75" s="83">
        <v>235000</v>
      </c>
      <c r="C75" s="83">
        <v>352000</v>
      </c>
      <c r="D75" s="83">
        <v>282000</v>
      </c>
      <c r="E75" s="83">
        <v>382000</v>
      </c>
      <c r="F75" s="83">
        <v>362000</v>
      </c>
      <c r="G75" s="83">
        <v>312000</v>
      </c>
      <c r="H75" s="84">
        <v>492000</v>
      </c>
      <c r="I75" s="82" t="s">
        <v>81</v>
      </c>
      <c r="J75" s="83">
        <v>322000</v>
      </c>
      <c r="K75" s="83">
        <v>262000</v>
      </c>
      <c r="L75" s="83">
        <v>122000</v>
      </c>
      <c r="M75" s="83">
        <v>152000</v>
      </c>
      <c r="N75" s="83">
        <v>132000</v>
      </c>
      <c r="O75" s="59">
        <f>SUM(B75+C75+D75+E75+F75+G75+H75+J75+K75+L75+M75+N75)</f>
        <v>3407000</v>
      </c>
    </row>
    <row r="76" spans="1:15" ht="27" customHeight="1">
      <c r="A76" s="85" t="s">
        <v>88</v>
      </c>
      <c r="B76" s="83">
        <v>61000</v>
      </c>
      <c r="C76" s="83">
        <v>60000</v>
      </c>
      <c r="D76" s="83">
        <v>60000</v>
      </c>
      <c r="E76" s="83">
        <v>60000</v>
      </c>
      <c r="F76" s="83">
        <v>60000</v>
      </c>
      <c r="G76" s="83">
        <v>60000</v>
      </c>
      <c r="H76" s="84">
        <v>70000</v>
      </c>
      <c r="I76" s="85" t="s">
        <v>88</v>
      </c>
      <c r="J76" s="83">
        <v>60000</v>
      </c>
      <c r="K76" s="83">
        <v>60000</v>
      </c>
      <c r="L76" s="83">
        <v>60000</v>
      </c>
      <c r="M76" s="83">
        <v>60000</v>
      </c>
      <c r="N76" s="83">
        <v>60000</v>
      </c>
      <c r="O76" s="59">
        <f>SUM(B76:N76)</f>
        <v>731000</v>
      </c>
    </row>
    <row r="77" spans="1:15" ht="27" customHeight="1">
      <c r="A77" s="85" t="s">
        <v>89</v>
      </c>
      <c r="B77" s="83">
        <v>114000</v>
      </c>
      <c r="C77" s="83">
        <v>131000</v>
      </c>
      <c r="D77" s="83">
        <v>131000</v>
      </c>
      <c r="E77" s="83">
        <v>171000</v>
      </c>
      <c r="F77" s="83">
        <v>171000</v>
      </c>
      <c r="G77" s="83">
        <v>171000</v>
      </c>
      <c r="H77" s="84">
        <v>171000</v>
      </c>
      <c r="I77" s="85" t="s">
        <v>89</v>
      </c>
      <c r="J77" s="83">
        <v>191000</v>
      </c>
      <c r="K77" s="83">
        <v>161000</v>
      </c>
      <c r="L77" s="83">
        <v>101000</v>
      </c>
      <c r="M77" s="83">
        <v>91000</v>
      </c>
      <c r="N77" s="83">
        <v>91000</v>
      </c>
      <c r="O77" s="59">
        <f>SUM(B77:N77)</f>
        <v>1695000</v>
      </c>
    </row>
    <row r="78" spans="1:15" ht="27" customHeight="1">
      <c r="A78" s="85" t="s">
        <v>90</v>
      </c>
      <c r="B78" s="83">
        <v>200000</v>
      </c>
      <c r="C78" s="83">
        <v>215000</v>
      </c>
      <c r="D78" s="83">
        <v>195000</v>
      </c>
      <c r="E78" s="83">
        <v>285000</v>
      </c>
      <c r="F78" s="83">
        <v>215000</v>
      </c>
      <c r="G78" s="83">
        <v>195000</v>
      </c>
      <c r="H78" s="84">
        <v>215000</v>
      </c>
      <c r="I78" s="85" t="s">
        <v>90</v>
      </c>
      <c r="J78" s="83">
        <v>185000</v>
      </c>
      <c r="K78" s="83">
        <v>195000</v>
      </c>
      <c r="L78" s="83">
        <v>185000</v>
      </c>
      <c r="M78" s="83">
        <v>185000</v>
      </c>
      <c r="N78" s="83">
        <v>185000</v>
      </c>
      <c r="O78" s="59">
        <f>SUM(B78:N78)</f>
        <v>2455000</v>
      </c>
    </row>
    <row r="79" spans="1:15" ht="27" customHeight="1">
      <c r="A79" s="85" t="s">
        <v>91</v>
      </c>
      <c r="B79" s="83">
        <v>58000</v>
      </c>
      <c r="C79" s="83">
        <v>58000</v>
      </c>
      <c r="D79" s="83">
        <v>58000</v>
      </c>
      <c r="E79" s="83">
        <v>58000</v>
      </c>
      <c r="F79" s="83">
        <v>58000</v>
      </c>
      <c r="G79" s="83">
        <v>58000</v>
      </c>
      <c r="H79" s="84">
        <v>58000</v>
      </c>
      <c r="I79" s="85" t="s">
        <v>91</v>
      </c>
      <c r="J79" s="83">
        <v>58000</v>
      </c>
      <c r="K79" s="83">
        <v>58000</v>
      </c>
      <c r="L79" s="83">
        <v>58000</v>
      </c>
      <c r="M79" s="83">
        <v>58000</v>
      </c>
      <c r="N79" s="83">
        <v>58000</v>
      </c>
      <c r="O79" s="59">
        <f>SUM(B79:N79)</f>
        <v>696000</v>
      </c>
    </row>
    <row r="80" spans="1:15" ht="27" customHeight="1">
      <c r="A80" s="56" t="s">
        <v>92</v>
      </c>
      <c r="B80" s="57">
        <f aca="true" t="shared" si="26" ref="B80:H80">B81+B85</f>
        <v>463400</v>
      </c>
      <c r="C80" s="57">
        <f t="shared" si="26"/>
        <v>447900</v>
      </c>
      <c r="D80" s="57">
        <f t="shared" si="26"/>
        <v>1103300</v>
      </c>
      <c r="E80" s="57">
        <f t="shared" si="26"/>
        <v>1045200</v>
      </c>
      <c r="F80" s="57">
        <f t="shared" si="26"/>
        <v>393000</v>
      </c>
      <c r="G80" s="57">
        <f t="shared" si="26"/>
        <v>343300</v>
      </c>
      <c r="H80" s="61">
        <f t="shared" si="26"/>
        <v>248200</v>
      </c>
      <c r="I80" s="56" t="s">
        <v>92</v>
      </c>
      <c r="J80" s="57">
        <f>J81+J85</f>
        <v>210400</v>
      </c>
      <c r="K80" s="57">
        <f>K81+K85</f>
        <v>198100</v>
      </c>
      <c r="L80" s="57">
        <f>L81+L85</f>
        <v>186800</v>
      </c>
      <c r="M80" s="57">
        <f>M81+M85</f>
        <v>180700</v>
      </c>
      <c r="N80" s="57">
        <f>N81+N85</f>
        <v>173700</v>
      </c>
      <c r="O80" s="59">
        <f aca="true" t="shared" si="27" ref="O80:O85">SUM(B80+C80+D80+E80+F80+G80+H80+J80+K80+L80+M80+N80)</f>
        <v>4994000</v>
      </c>
    </row>
    <row r="81" spans="1:15" ht="27" customHeight="1">
      <c r="A81" s="63" t="s">
        <v>58</v>
      </c>
      <c r="B81" s="64">
        <f aca="true" t="shared" si="28" ref="B81:H81">SUM(B82:B84)</f>
        <v>314400</v>
      </c>
      <c r="C81" s="64">
        <f t="shared" si="28"/>
        <v>299900</v>
      </c>
      <c r="D81" s="64">
        <f t="shared" si="28"/>
        <v>956300</v>
      </c>
      <c r="E81" s="64">
        <f t="shared" si="28"/>
        <v>892200</v>
      </c>
      <c r="F81" s="64">
        <f t="shared" si="28"/>
        <v>242000</v>
      </c>
      <c r="G81" s="64">
        <f t="shared" si="28"/>
        <v>192300</v>
      </c>
      <c r="H81" s="65">
        <f t="shared" si="28"/>
        <v>97200</v>
      </c>
      <c r="I81" s="63" t="s">
        <v>58</v>
      </c>
      <c r="J81" s="64">
        <f>SUM(J82:J84)</f>
        <v>61400</v>
      </c>
      <c r="K81" s="64">
        <f>SUM(K82:K84)</f>
        <v>49100</v>
      </c>
      <c r="L81" s="64">
        <f>SUM(L82:L84)</f>
        <v>39800</v>
      </c>
      <c r="M81" s="64">
        <f>SUM(M82:M84)</f>
        <v>31700</v>
      </c>
      <c r="N81" s="64">
        <f>SUM(N82:N84)</f>
        <v>22700</v>
      </c>
      <c r="O81" s="66">
        <f t="shared" si="27"/>
        <v>3199000</v>
      </c>
    </row>
    <row r="82" spans="1:15" ht="27" customHeight="1">
      <c r="A82" s="90" t="s">
        <v>59</v>
      </c>
      <c r="B82" s="88">
        <v>261000</v>
      </c>
      <c r="C82" s="88">
        <v>270000</v>
      </c>
      <c r="D82" s="88">
        <v>803000</v>
      </c>
      <c r="E82" s="88">
        <v>790000</v>
      </c>
      <c r="F82" s="88">
        <v>200000</v>
      </c>
      <c r="G82" s="88">
        <v>162300</v>
      </c>
      <c r="H82" s="89">
        <v>77200</v>
      </c>
      <c r="I82" s="90" t="s">
        <v>59</v>
      </c>
      <c r="J82" s="88">
        <v>50000</v>
      </c>
      <c r="K82" s="88">
        <v>40000</v>
      </c>
      <c r="L82" s="88">
        <v>32800</v>
      </c>
      <c r="M82" s="88">
        <v>25700</v>
      </c>
      <c r="N82" s="88">
        <v>20000</v>
      </c>
      <c r="O82" s="70">
        <f t="shared" si="27"/>
        <v>2732000</v>
      </c>
    </row>
    <row r="83" spans="1:15" ht="27" customHeight="1">
      <c r="A83" s="87" t="s">
        <v>60</v>
      </c>
      <c r="B83" s="88">
        <v>52000</v>
      </c>
      <c r="C83" s="88">
        <v>27800</v>
      </c>
      <c r="D83" s="88">
        <v>150300</v>
      </c>
      <c r="E83" s="88">
        <v>99700</v>
      </c>
      <c r="F83" s="88">
        <v>41000</v>
      </c>
      <c r="G83" s="88">
        <v>30000</v>
      </c>
      <c r="H83" s="89">
        <v>20000</v>
      </c>
      <c r="I83" s="87" t="s">
        <v>60</v>
      </c>
      <c r="J83" s="88">
        <v>11400</v>
      </c>
      <c r="K83" s="88">
        <v>9100</v>
      </c>
      <c r="L83" s="88">
        <v>7000</v>
      </c>
      <c r="M83" s="88">
        <v>6000</v>
      </c>
      <c r="N83" s="88">
        <v>2700</v>
      </c>
      <c r="O83" s="70">
        <f t="shared" si="27"/>
        <v>457000</v>
      </c>
    </row>
    <row r="84" spans="1:15" ht="27" customHeight="1">
      <c r="A84" s="90" t="s">
        <v>61</v>
      </c>
      <c r="B84" s="88">
        <v>1400</v>
      </c>
      <c r="C84" s="88">
        <v>2100</v>
      </c>
      <c r="D84" s="88">
        <v>3000</v>
      </c>
      <c r="E84" s="88">
        <v>2500</v>
      </c>
      <c r="F84" s="88">
        <v>1000</v>
      </c>
      <c r="G84" s="88">
        <v>0</v>
      </c>
      <c r="H84" s="89">
        <v>0</v>
      </c>
      <c r="I84" s="90" t="s">
        <v>61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70">
        <f t="shared" si="27"/>
        <v>10000</v>
      </c>
    </row>
    <row r="85" spans="1:15" s="73" customFormat="1" ht="27" customHeight="1" thickBot="1">
      <c r="A85" s="72" t="s">
        <v>62</v>
      </c>
      <c r="B85" s="101">
        <v>149000</v>
      </c>
      <c r="C85" s="101">
        <v>148000</v>
      </c>
      <c r="D85" s="101">
        <v>147000</v>
      </c>
      <c r="E85" s="101">
        <v>153000</v>
      </c>
      <c r="F85" s="101">
        <v>151000</v>
      </c>
      <c r="G85" s="101">
        <v>151000</v>
      </c>
      <c r="H85" s="102">
        <v>151000</v>
      </c>
      <c r="I85" s="72" t="s">
        <v>62</v>
      </c>
      <c r="J85" s="101">
        <v>149000</v>
      </c>
      <c r="K85" s="101">
        <v>149000</v>
      </c>
      <c r="L85" s="101">
        <v>147000</v>
      </c>
      <c r="M85" s="101">
        <v>149000</v>
      </c>
      <c r="N85" s="101">
        <v>151000</v>
      </c>
      <c r="O85" s="66">
        <f t="shared" si="27"/>
        <v>1795000</v>
      </c>
    </row>
    <row r="86" spans="1:15" ht="27" customHeight="1" thickBot="1">
      <c r="A86" s="74" t="s">
        <v>17</v>
      </c>
      <c r="B86" s="75">
        <f>SUM(B71:B80)</f>
        <v>1691716400</v>
      </c>
      <c r="C86" s="75">
        <f aca="true" t="shared" si="29" ref="C86:H86">SUM(C71:C80)</f>
        <v>1775655900</v>
      </c>
      <c r="D86" s="75">
        <f t="shared" si="29"/>
        <v>1976557300</v>
      </c>
      <c r="E86" s="75">
        <f t="shared" si="29"/>
        <v>1614651200</v>
      </c>
      <c r="F86" s="75">
        <f t="shared" si="29"/>
        <v>1561301000</v>
      </c>
      <c r="G86" s="75">
        <f t="shared" si="29"/>
        <v>2095953300</v>
      </c>
      <c r="H86" s="76">
        <f t="shared" si="29"/>
        <v>1832596200</v>
      </c>
      <c r="I86" s="74" t="s">
        <v>17</v>
      </c>
      <c r="J86" s="75">
        <f>SUM(J71:J80)</f>
        <v>1606438400</v>
      </c>
      <c r="K86" s="75">
        <f>SUM(K71:K80)</f>
        <v>1352717100</v>
      </c>
      <c r="L86" s="75">
        <f>SUM(L71:L80)</f>
        <v>1178316800</v>
      </c>
      <c r="M86" s="75">
        <f>SUM(M71:M80)</f>
        <v>1109144700</v>
      </c>
      <c r="N86" s="75">
        <f>SUM(N71:N80)</f>
        <v>1478316700</v>
      </c>
      <c r="O86" s="77">
        <f>SUM(B86:H86,J86:N86)</f>
        <v>19273365000</v>
      </c>
    </row>
    <row r="87" spans="1:15" ht="31.5" customHeight="1">
      <c r="A87" s="78" t="s">
        <v>93</v>
      </c>
      <c r="B87" s="78"/>
      <c r="C87" s="78"/>
      <c r="D87" s="78"/>
      <c r="E87" s="78"/>
      <c r="F87" s="78"/>
      <c r="G87" s="78"/>
      <c r="H87" s="78"/>
      <c r="I87" s="78" t="s">
        <v>94</v>
      </c>
      <c r="J87" s="78"/>
      <c r="K87" s="78"/>
      <c r="L87" s="78"/>
      <c r="M87" s="78"/>
      <c r="N87" s="78"/>
      <c r="O87" s="78"/>
    </row>
    <row r="88" spans="1:15" ht="31.5" customHeight="1">
      <c r="A88" s="34" t="s">
        <v>31</v>
      </c>
      <c r="B88" s="34"/>
      <c r="C88" s="34"/>
      <c r="D88" s="34"/>
      <c r="E88" s="34"/>
      <c r="F88" s="34"/>
      <c r="G88" s="34"/>
      <c r="H88" s="34"/>
      <c r="I88" s="34" t="s">
        <v>31</v>
      </c>
      <c r="J88" s="34"/>
      <c r="K88" s="34"/>
      <c r="L88" s="34"/>
      <c r="M88" s="34"/>
      <c r="N88" s="34"/>
      <c r="O88" s="34"/>
    </row>
    <row r="89" spans="1:15" ht="31.5" customHeight="1">
      <c r="A89" s="35" t="s">
        <v>95</v>
      </c>
      <c r="B89" s="35"/>
      <c r="C89" s="35"/>
      <c r="D89" s="35"/>
      <c r="E89" s="35"/>
      <c r="F89" s="35"/>
      <c r="G89" s="35"/>
      <c r="H89" s="35"/>
      <c r="I89" s="35" t="s">
        <v>95</v>
      </c>
      <c r="J89" s="35"/>
      <c r="K89" s="35"/>
      <c r="L89" s="35"/>
      <c r="M89" s="35"/>
      <c r="N89" s="35"/>
      <c r="O89" s="35"/>
    </row>
    <row r="90" spans="1:15" ht="31.5" customHeight="1" thickBot="1">
      <c r="A90" s="36"/>
      <c r="B90" s="37"/>
      <c r="C90" s="37"/>
      <c r="D90" s="94"/>
      <c r="E90" s="37"/>
      <c r="F90" s="37"/>
      <c r="G90" s="37"/>
      <c r="H90" s="40" t="s">
        <v>32</v>
      </c>
      <c r="I90" s="36"/>
      <c r="J90" s="41"/>
      <c r="K90" s="41"/>
      <c r="L90" s="41"/>
      <c r="M90" s="41"/>
      <c r="N90" s="41"/>
      <c r="O90" s="40" t="s">
        <v>32</v>
      </c>
    </row>
    <row r="91" spans="1:15" ht="31.5" customHeight="1">
      <c r="A91" s="42" t="s">
        <v>33</v>
      </c>
      <c r="B91" s="44" t="s">
        <v>34</v>
      </c>
      <c r="C91" s="44" t="s">
        <v>35</v>
      </c>
      <c r="D91" s="44" t="s">
        <v>36</v>
      </c>
      <c r="E91" s="44" t="s">
        <v>37</v>
      </c>
      <c r="F91" s="44" t="s">
        <v>38</v>
      </c>
      <c r="G91" s="44" t="s">
        <v>39</v>
      </c>
      <c r="H91" s="45" t="s">
        <v>40</v>
      </c>
      <c r="I91" s="42" t="s">
        <v>33</v>
      </c>
      <c r="J91" s="46" t="s">
        <v>41</v>
      </c>
      <c r="K91" s="44" t="s">
        <v>42</v>
      </c>
      <c r="L91" s="44" t="s">
        <v>43</v>
      </c>
      <c r="M91" s="44" t="s">
        <v>44</v>
      </c>
      <c r="N91" s="47" t="s">
        <v>45</v>
      </c>
      <c r="O91" s="48" t="s">
        <v>17</v>
      </c>
    </row>
    <row r="92" spans="1:15" ht="31.5" customHeight="1" thickBot="1">
      <c r="A92" s="49"/>
      <c r="B92" s="81" t="s">
        <v>14</v>
      </c>
      <c r="C92" s="51"/>
      <c r="D92" s="51"/>
      <c r="E92" s="51"/>
      <c r="F92" s="51"/>
      <c r="G92" s="51"/>
      <c r="H92" s="52"/>
      <c r="I92" s="49"/>
      <c r="J92" s="53"/>
      <c r="K92" s="51"/>
      <c r="L92" s="51"/>
      <c r="M92" s="51"/>
      <c r="N92" s="54"/>
      <c r="O92" s="55"/>
    </row>
    <row r="93" spans="1:15" ht="31.5" customHeight="1">
      <c r="A93" s="82" t="s">
        <v>66</v>
      </c>
      <c r="B93" s="83">
        <v>150100</v>
      </c>
      <c r="C93" s="83">
        <v>205900</v>
      </c>
      <c r="D93" s="83">
        <v>268900</v>
      </c>
      <c r="E93" s="83">
        <v>258900</v>
      </c>
      <c r="F93" s="83">
        <v>143900</v>
      </c>
      <c r="G93" s="83">
        <v>234900</v>
      </c>
      <c r="H93" s="100">
        <v>293900</v>
      </c>
      <c r="I93" s="82" t="s">
        <v>66</v>
      </c>
      <c r="J93" s="83">
        <v>158900</v>
      </c>
      <c r="K93" s="83">
        <v>158900</v>
      </c>
      <c r="L93" s="83">
        <v>153900</v>
      </c>
      <c r="M93" s="83">
        <v>153900</v>
      </c>
      <c r="N93" s="83">
        <v>163900</v>
      </c>
      <c r="O93" s="59">
        <f>B93+C93+D93+E93+F93+G93+H93+J93+K93+L93+M93+N93</f>
        <v>2346000</v>
      </c>
    </row>
    <row r="94" spans="1:15" ht="31.5" customHeight="1">
      <c r="A94" s="82" t="s">
        <v>78</v>
      </c>
      <c r="B94" s="83">
        <v>238000</v>
      </c>
      <c r="C94" s="83">
        <v>246500</v>
      </c>
      <c r="D94" s="83">
        <v>227500</v>
      </c>
      <c r="E94" s="83">
        <v>228500</v>
      </c>
      <c r="F94" s="83">
        <v>230500</v>
      </c>
      <c r="G94" s="83">
        <v>246500</v>
      </c>
      <c r="H94" s="84">
        <v>246500</v>
      </c>
      <c r="I94" s="82" t="s">
        <v>78</v>
      </c>
      <c r="J94" s="83">
        <v>247000</v>
      </c>
      <c r="K94" s="83">
        <v>247000</v>
      </c>
      <c r="L94" s="83">
        <v>235000</v>
      </c>
      <c r="M94" s="83">
        <v>235000</v>
      </c>
      <c r="N94" s="83">
        <v>235000</v>
      </c>
      <c r="O94" s="59">
        <f>B94+C94+D94+E94+F94+G94+H94+J94+K94+L94+M94+N94</f>
        <v>2863000</v>
      </c>
    </row>
    <row r="95" spans="1:15" ht="31.5" customHeight="1">
      <c r="A95" s="82" t="s">
        <v>96</v>
      </c>
      <c r="B95" s="83">
        <v>29400</v>
      </c>
      <c r="C95" s="83">
        <v>29400</v>
      </c>
      <c r="D95" s="83">
        <v>30400</v>
      </c>
      <c r="E95" s="83">
        <v>31400</v>
      </c>
      <c r="F95" s="83">
        <v>31400</v>
      </c>
      <c r="G95" s="83">
        <v>31400</v>
      </c>
      <c r="H95" s="84">
        <v>31400</v>
      </c>
      <c r="I95" s="82" t="s">
        <v>96</v>
      </c>
      <c r="J95" s="83">
        <v>29400</v>
      </c>
      <c r="K95" s="83">
        <v>29400</v>
      </c>
      <c r="L95" s="83">
        <v>29400</v>
      </c>
      <c r="M95" s="83">
        <v>31000</v>
      </c>
      <c r="N95" s="83">
        <v>31000</v>
      </c>
      <c r="O95" s="59">
        <f>B95+C95+D95+E95+F95+G95+H95+J95+K95+L95+M95+N95</f>
        <v>365000</v>
      </c>
    </row>
    <row r="96" spans="1:15" ht="31.5" customHeight="1">
      <c r="A96" s="82" t="s">
        <v>69</v>
      </c>
      <c r="B96" s="83">
        <v>11400</v>
      </c>
      <c r="C96" s="83">
        <v>12200</v>
      </c>
      <c r="D96" s="83">
        <v>11100</v>
      </c>
      <c r="E96" s="83">
        <v>14100</v>
      </c>
      <c r="F96" s="83">
        <v>11200</v>
      </c>
      <c r="G96" s="83">
        <v>12000</v>
      </c>
      <c r="H96" s="84">
        <v>13600</v>
      </c>
      <c r="I96" s="82" t="s">
        <v>69</v>
      </c>
      <c r="J96" s="83">
        <v>14600</v>
      </c>
      <c r="K96" s="83">
        <v>14500</v>
      </c>
      <c r="L96" s="83">
        <v>10500</v>
      </c>
      <c r="M96" s="83">
        <v>13400</v>
      </c>
      <c r="N96" s="103">
        <v>13400</v>
      </c>
      <c r="O96" s="59">
        <f>B96+C96+D96+E96+F96+G96+H96+J96+K96+L96+M96+N96</f>
        <v>152000</v>
      </c>
    </row>
    <row r="97" spans="1:15" ht="31.5" customHeight="1">
      <c r="A97" s="85" t="s">
        <v>97</v>
      </c>
      <c r="B97" s="83">
        <v>28500</v>
      </c>
      <c r="C97" s="83">
        <v>32200</v>
      </c>
      <c r="D97" s="83">
        <v>32200</v>
      </c>
      <c r="E97" s="83">
        <v>35200</v>
      </c>
      <c r="F97" s="83">
        <v>34200</v>
      </c>
      <c r="G97" s="83">
        <v>35200</v>
      </c>
      <c r="H97" s="84">
        <v>29500</v>
      </c>
      <c r="I97" s="85" t="s">
        <v>97</v>
      </c>
      <c r="J97" s="83">
        <v>32500</v>
      </c>
      <c r="K97" s="83">
        <v>33500</v>
      </c>
      <c r="L97" s="83">
        <v>22500</v>
      </c>
      <c r="M97" s="83">
        <v>24500</v>
      </c>
      <c r="N97" s="83">
        <v>28000</v>
      </c>
      <c r="O97" s="59">
        <f>B97+C97+D97+E97+F97+G97+H97+J97+K97+L97+M97+N97</f>
        <v>368000</v>
      </c>
    </row>
    <row r="98" spans="1:15" ht="31.5" customHeight="1">
      <c r="A98" s="56" t="s">
        <v>98</v>
      </c>
      <c r="B98" s="57">
        <f aca="true" t="shared" si="30" ref="B98:H98">B99+B103</f>
        <v>265600</v>
      </c>
      <c r="C98" s="57">
        <f t="shared" si="30"/>
        <v>379800</v>
      </c>
      <c r="D98" s="57">
        <f t="shared" si="30"/>
        <v>452400</v>
      </c>
      <c r="E98" s="57">
        <f t="shared" si="30"/>
        <v>168700</v>
      </c>
      <c r="F98" s="57">
        <f t="shared" si="30"/>
        <v>212100</v>
      </c>
      <c r="G98" s="57">
        <f t="shared" si="30"/>
        <v>141800</v>
      </c>
      <c r="H98" s="61">
        <f t="shared" si="30"/>
        <v>66600</v>
      </c>
      <c r="I98" s="56" t="s">
        <v>98</v>
      </c>
      <c r="J98" s="57">
        <f>J99+J103</f>
        <v>59400</v>
      </c>
      <c r="K98" s="57">
        <f>K99+K103</f>
        <v>55400</v>
      </c>
      <c r="L98" s="57">
        <f>L99+L103</f>
        <v>62300</v>
      </c>
      <c r="M98" s="57">
        <f>M99+M103</f>
        <v>45300</v>
      </c>
      <c r="N98" s="57">
        <f>N99+N103</f>
        <v>27600</v>
      </c>
      <c r="O98" s="59">
        <f aca="true" t="shared" si="31" ref="O98:O103">SUM(B98+C98+D98+E98+F98+G98+H98+J98+K98+L98+M98+N98)</f>
        <v>1937000</v>
      </c>
    </row>
    <row r="99" spans="1:15" ht="31.5" customHeight="1">
      <c r="A99" s="63" t="s">
        <v>58</v>
      </c>
      <c r="B99" s="64">
        <f aca="true" t="shared" si="32" ref="B99:H99">SUM(B100:B102)</f>
        <v>228000</v>
      </c>
      <c r="C99" s="64">
        <f t="shared" si="32"/>
        <v>321000</v>
      </c>
      <c r="D99" s="64">
        <f t="shared" si="32"/>
        <v>374000</v>
      </c>
      <c r="E99" s="64">
        <f t="shared" si="32"/>
        <v>0</v>
      </c>
      <c r="F99" s="64">
        <f t="shared" si="32"/>
        <v>0</v>
      </c>
      <c r="G99" s="64">
        <f t="shared" si="32"/>
        <v>0</v>
      </c>
      <c r="H99" s="104">
        <f t="shared" si="32"/>
        <v>0</v>
      </c>
      <c r="I99" s="63" t="s">
        <v>58</v>
      </c>
      <c r="J99" s="64">
        <f>SUM(J100:J102)</f>
        <v>0</v>
      </c>
      <c r="K99" s="64">
        <f>SUM(K100:K102)</f>
        <v>0</v>
      </c>
      <c r="L99" s="64">
        <f>SUM(L100:L102)</f>
        <v>0</v>
      </c>
      <c r="M99" s="64">
        <f>SUM(M100:M102)</f>
        <v>0</v>
      </c>
      <c r="N99" s="64">
        <f>SUM(N100:N102)</f>
        <v>0</v>
      </c>
      <c r="O99" s="66">
        <f t="shared" si="31"/>
        <v>923000</v>
      </c>
    </row>
    <row r="100" spans="1:15" ht="31.5" customHeight="1">
      <c r="A100" s="90" t="s">
        <v>59</v>
      </c>
      <c r="B100" s="88">
        <v>170000</v>
      </c>
      <c r="C100" s="88">
        <v>250000</v>
      </c>
      <c r="D100" s="88">
        <v>300000</v>
      </c>
      <c r="E100" s="88">
        <v>0</v>
      </c>
      <c r="F100" s="88">
        <v>0</v>
      </c>
      <c r="G100" s="88">
        <v>0</v>
      </c>
      <c r="H100" s="89">
        <v>0</v>
      </c>
      <c r="I100" s="90" t="s">
        <v>59</v>
      </c>
      <c r="J100" s="88">
        <v>0</v>
      </c>
      <c r="K100" s="88">
        <v>0</v>
      </c>
      <c r="L100" s="88">
        <v>0</v>
      </c>
      <c r="M100" s="88">
        <v>0</v>
      </c>
      <c r="N100" s="88">
        <v>0</v>
      </c>
      <c r="O100" s="70">
        <f t="shared" si="31"/>
        <v>720000</v>
      </c>
    </row>
    <row r="101" spans="1:15" ht="31.5" customHeight="1">
      <c r="A101" s="87" t="s">
        <v>60</v>
      </c>
      <c r="B101" s="88">
        <v>57000</v>
      </c>
      <c r="C101" s="88">
        <v>69500</v>
      </c>
      <c r="D101" s="88">
        <v>72000</v>
      </c>
      <c r="E101" s="88">
        <v>0</v>
      </c>
      <c r="F101" s="88">
        <v>0</v>
      </c>
      <c r="G101" s="88">
        <v>0</v>
      </c>
      <c r="H101" s="89">
        <v>0</v>
      </c>
      <c r="I101" s="87" t="s">
        <v>60</v>
      </c>
      <c r="J101" s="88">
        <v>0</v>
      </c>
      <c r="K101" s="88">
        <v>0</v>
      </c>
      <c r="L101" s="88">
        <v>0</v>
      </c>
      <c r="M101" s="88">
        <v>0</v>
      </c>
      <c r="N101" s="88">
        <v>0</v>
      </c>
      <c r="O101" s="70">
        <f t="shared" si="31"/>
        <v>198500</v>
      </c>
    </row>
    <row r="102" spans="1:15" ht="31.5" customHeight="1">
      <c r="A102" s="90" t="s">
        <v>61</v>
      </c>
      <c r="B102" s="91">
        <v>1000</v>
      </c>
      <c r="C102" s="91">
        <v>1500</v>
      </c>
      <c r="D102" s="105">
        <v>2000</v>
      </c>
      <c r="E102" s="88">
        <v>0</v>
      </c>
      <c r="F102" s="88">
        <v>0</v>
      </c>
      <c r="G102" s="88">
        <v>0</v>
      </c>
      <c r="H102" s="89">
        <v>0</v>
      </c>
      <c r="I102" s="90" t="s">
        <v>61</v>
      </c>
      <c r="J102" s="88">
        <v>0</v>
      </c>
      <c r="K102" s="88">
        <v>0</v>
      </c>
      <c r="L102" s="88">
        <v>0</v>
      </c>
      <c r="M102" s="88">
        <v>0</v>
      </c>
      <c r="N102" s="88">
        <v>0</v>
      </c>
      <c r="O102" s="70">
        <f t="shared" si="31"/>
        <v>4500</v>
      </c>
    </row>
    <row r="103" spans="1:15" s="73" customFormat="1" ht="31.5" customHeight="1" thickBot="1">
      <c r="A103" s="72" t="s">
        <v>62</v>
      </c>
      <c r="B103" s="92">
        <v>37600</v>
      </c>
      <c r="C103" s="92">
        <v>58800</v>
      </c>
      <c r="D103" s="92">
        <v>78400</v>
      </c>
      <c r="E103" s="92">
        <v>168700</v>
      </c>
      <c r="F103" s="92">
        <v>212100</v>
      </c>
      <c r="G103" s="106">
        <v>141800</v>
      </c>
      <c r="H103" s="107">
        <v>66600</v>
      </c>
      <c r="I103" s="72" t="s">
        <v>62</v>
      </c>
      <c r="J103" s="92">
        <v>59400</v>
      </c>
      <c r="K103" s="92">
        <v>55400</v>
      </c>
      <c r="L103" s="92">
        <v>62300</v>
      </c>
      <c r="M103" s="92">
        <v>45300</v>
      </c>
      <c r="N103" s="92">
        <v>27600</v>
      </c>
      <c r="O103" s="66">
        <f t="shared" si="31"/>
        <v>1014000</v>
      </c>
    </row>
    <row r="104" spans="1:15" ht="31.5" customHeight="1" thickBot="1">
      <c r="A104" s="74" t="s">
        <v>17</v>
      </c>
      <c r="B104" s="75">
        <f>SUM(B93:B98)</f>
        <v>723000</v>
      </c>
      <c r="C104" s="75">
        <f aca="true" t="shared" si="33" ref="C104:H104">SUM(C93:C98)</f>
        <v>906000</v>
      </c>
      <c r="D104" s="75">
        <f t="shared" si="33"/>
        <v>1022500</v>
      </c>
      <c r="E104" s="75">
        <f t="shared" si="33"/>
        <v>736800</v>
      </c>
      <c r="F104" s="75">
        <f t="shared" si="33"/>
        <v>663300</v>
      </c>
      <c r="G104" s="75">
        <f t="shared" si="33"/>
        <v>701800</v>
      </c>
      <c r="H104" s="76">
        <f t="shared" si="33"/>
        <v>681500</v>
      </c>
      <c r="I104" s="74" t="s">
        <v>17</v>
      </c>
      <c r="J104" s="75">
        <f>SUM(J93:J98)</f>
        <v>541800</v>
      </c>
      <c r="K104" s="75">
        <f>SUM(K93:K98)</f>
        <v>538700</v>
      </c>
      <c r="L104" s="75">
        <f>SUM(L93:L98)</f>
        <v>513600</v>
      </c>
      <c r="M104" s="75">
        <f>SUM(M93:M98)</f>
        <v>503100</v>
      </c>
      <c r="N104" s="99">
        <f>SUM(N93:N98)</f>
        <v>498900</v>
      </c>
      <c r="O104" s="77">
        <f>SUM(B104:H104,J104:N104)</f>
        <v>8031000</v>
      </c>
    </row>
    <row r="105" spans="1:15" ht="36.75" customHeight="1">
      <c r="A105" s="108" t="s">
        <v>99</v>
      </c>
      <c r="B105" s="108"/>
      <c r="C105" s="108"/>
      <c r="D105" s="108"/>
      <c r="E105" s="108"/>
      <c r="F105" s="108"/>
      <c r="G105" s="108"/>
      <c r="H105" s="108"/>
      <c r="I105" s="108" t="s">
        <v>100</v>
      </c>
      <c r="J105" s="108"/>
      <c r="K105" s="108"/>
      <c r="L105" s="108"/>
      <c r="M105" s="108"/>
      <c r="N105" s="108"/>
      <c r="O105" s="108"/>
    </row>
    <row r="106" spans="1:15" ht="36.75" customHeight="1">
      <c r="A106" s="34" t="s">
        <v>31</v>
      </c>
      <c r="B106" s="34"/>
      <c r="C106" s="34"/>
      <c r="D106" s="34"/>
      <c r="E106" s="34"/>
      <c r="F106" s="34"/>
      <c r="G106" s="34"/>
      <c r="H106" s="34"/>
      <c r="I106" s="34" t="s">
        <v>31</v>
      </c>
      <c r="J106" s="34"/>
      <c r="K106" s="34"/>
      <c r="L106" s="34"/>
      <c r="M106" s="34"/>
      <c r="N106" s="34"/>
      <c r="O106" s="34"/>
    </row>
    <row r="107" spans="1:15" ht="36.75" customHeight="1">
      <c r="A107" s="35" t="s">
        <v>101</v>
      </c>
      <c r="B107" s="35"/>
      <c r="C107" s="35"/>
      <c r="D107" s="35"/>
      <c r="E107" s="35"/>
      <c r="F107" s="35"/>
      <c r="G107" s="35"/>
      <c r="H107" s="35"/>
      <c r="I107" s="35" t="s">
        <v>101</v>
      </c>
      <c r="J107" s="35"/>
      <c r="K107" s="35"/>
      <c r="L107" s="35"/>
      <c r="M107" s="35"/>
      <c r="N107" s="35"/>
      <c r="O107" s="35"/>
    </row>
    <row r="108" spans="1:15" ht="36.75" customHeight="1" thickBot="1">
      <c r="A108" s="36"/>
      <c r="B108" s="37"/>
      <c r="C108" s="37"/>
      <c r="D108" s="94"/>
      <c r="E108" s="37"/>
      <c r="F108" s="37"/>
      <c r="G108" s="37"/>
      <c r="H108" s="40" t="s">
        <v>32</v>
      </c>
      <c r="I108" s="36"/>
      <c r="J108" s="41"/>
      <c r="K108" s="41"/>
      <c r="L108" s="41"/>
      <c r="M108" s="41"/>
      <c r="N108" s="41"/>
      <c r="O108" s="40" t="s">
        <v>32</v>
      </c>
    </row>
    <row r="109" spans="1:15" ht="36.75" customHeight="1">
      <c r="A109" s="42" t="s">
        <v>33</v>
      </c>
      <c r="B109" s="44" t="s">
        <v>34</v>
      </c>
      <c r="C109" s="44" t="s">
        <v>35</v>
      </c>
      <c r="D109" s="44" t="s">
        <v>36</v>
      </c>
      <c r="E109" s="44" t="s">
        <v>37</v>
      </c>
      <c r="F109" s="44" t="s">
        <v>38</v>
      </c>
      <c r="G109" s="44" t="s">
        <v>39</v>
      </c>
      <c r="H109" s="45" t="s">
        <v>40</v>
      </c>
      <c r="I109" s="42" t="s">
        <v>33</v>
      </c>
      <c r="J109" s="46" t="s">
        <v>41</v>
      </c>
      <c r="K109" s="44" t="s">
        <v>42</v>
      </c>
      <c r="L109" s="44" t="s">
        <v>43</v>
      </c>
      <c r="M109" s="44" t="s">
        <v>44</v>
      </c>
      <c r="N109" s="47" t="s">
        <v>45</v>
      </c>
      <c r="O109" s="48" t="s">
        <v>17</v>
      </c>
    </row>
    <row r="110" spans="1:15" ht="36.75" customHeight="1" thickBot="1">
      <c r="A110" s="49"/>
      <c r="B110" s="81" t="s">
        <v>14</v>
      </c>
      <c r="C110" s="51"/>
      <c r="D110" s="51"/>
      <c r="E110" s="51"/>
      <c r="F110" s="51"/>
      <c r="G110" s="51"/>
      <c r="H110" s="52"/>
      <c r="I110" s="49"/>
      <c r="J110" s="53"/>
      <c r="K110" s="51"/>
      <c r="L110" s="51"/>
      <c r="M110" s="51"/>
      <c r="N110" s="54"/>
      <c r="O110" s="55"/>
    </row>
    <row r="111" spans="1:15" ht="36.75" customHeight="1">
      <c r="A111" s="82" t="s">
        <v>102</v>
      </c>
      <c r="B111" s="83">
        <v>15300</v>
      </c>
      <c r="C111" s="83">
        <v>13500</v>
      </c>
      <c r="D111" s="83">
        <v>13500</v>
      </c>
      <c r="E111" s="83">
        <v>14900</v>
      </c>
      <c r="F111" s="83">
        <v>14200</v>
      </c>
      <c r="G111" s="83">
        <v>12500</v>
      </c>
      <c r="H111" s="84">
        <v>14900</v>
      </c>
      <c r="I111" s="82" t="s">
        <v>102</v>
      </c>
      <c r="J111" s="109">
        <v>10300</v>
      </c>
      <c r="K111" s="109">
        <v>12400</v>
      </c>
      <c r="L111" s="109">
        <v>11300</v>
      </c>
      <c r="M111" s="109">
        <v>10500</v>
      </c>
      <c r="N111" s="110">
        <v>9700</v>
      </c>
      <c r="O111" s="111">
        <f>SUM(J111+K111+L111+M111+N111+B111+C111+D111+E111+F111+G111+H111)</f>
        <v>153000</v>
      </c>
    </row>
    <row r="112" spans="1:15" ht="36.75" customHeight="1">
      <c r="A112" s="82" t="s">
        <v>103</v>
      </c>
      <c r="B112" s="83">
        <v>99000</v>
      </c>
      <c r="C112" s="83">
        <v>97600</v>
      </c>
      <c r="D112" s="83">
        <v>110500</v>
      </c>
      <c r="E112" s="83">
        <v>104000</v>
      </c>
      <c r="F112" s="83">
        <v>113000</v>
      </c>
      <c r="G112" s="83">
        <v>105500</v>
      </c>
      <c r="H112" s="84">
        <v>107000</v>
      </c>
      <c r="I112" s="82" t="s">
        <v>103</v>
      </c>
      <c r="J112" s="109">
        <v>110000</v>
      </c>
      <c r="K112" s="109">
        <v>110000</v>
      </c>
      <c r="L112" s="109">
        <v>107400</v>
      </c>
      <c r="M112" s="109">
        <v>98500</v>
      </c>
      <c r="N112" s="110">
        <v>98500</v>
      </c>
      <c r="O112" s="111">
        <f>SUM(J112+K112+L112+M112+N112+B112+C112+D112+E112+F112+G112+H112)</f>
        <v>1261000</v>
      </c>
    </row>
    <row r="113" spans="1:15" ht="36.75" customHeight="1">
      <c r="A113" s="85" t="s">
        <v>104</v>
      </c>
      <c r="B113" s="83">
        <v>45000</v>
      </c>
      <c r="C113" s="83">
        <v>45500</v>
      </c>
      <c r="D113" s="83">
        <v>45500</v>
      </c>
      <c r="E113" s="83">
        <v>45500</v>
      </c>
      <c r="F113" s="83">
        <v>45500</v>
      </c>
      <c r="G113" s="83">
        <v>45200</v>
      </c>
      <c r="H113" s="84">
        <v>45500</v>
      </c>
      <c r="I113" s="85" t="s">
        <v>104</v>
      </c>
      <c r="J113" s="83">
        <v>45700</v>
      </c>
      <c r="K113" s="83">
        <v>45000</v>
      </c>
      <c r="L113" s="83">
        <v>45100</v>
      </c>
      <c r="M113" s="83">
        <v>45100</v>
      </c>
      <c r="N113" s="83">
        <v>44400</v>
      </c>
      <c r="O113" s="59">
        <f>SUM(J113+K113+L113+M113+N113+B113+C113+D113+E113+F113+G113+H113)</f>
        <v>543000</v>
      </c>
    </row>
    <row r="114" spans="1:15" ht="36.75" customHeight="1">
      <c r="A114" s="56" t="s">
        <v>105</v>
      </c>
      <c r="B114" s="57">
        <f aca="true" t="shared" si="34" ref="B114:H114">B115+B119</f>
        <v>297900</v>
      </c>
      <c r="C114" s="57">
        <f t="shared" si="34"/>
        <v>329500</v>
      </c>
      <c r="D114" s="57">
        <f t="shared" si="34"/>
        <v>390000</v>
      </c>
      <c r="E114" s="57">
        <f t="shared" si="34"/>
        <v>310800</v>
      </c>
      <c r="F114" s="57">
        <f t="shared" si="34"/>
        <v>134100</v>
      </c>
      <c r="G114" s="57">
        <f t="shared" si="34"/>
        <v>82000</v>
      </c>
      <c r="H114" s="61">
        <f t="shared" si="34"/>
        <v>61800</v>
      </c>
      <c r="I114" s="56" t="s">
        <v>105</v>
      </c>
      <c r="J114" s="57">
        <f>J115+J119</f>
        <v>50700</v>
      </c>
      <c r="K114" s="57">
        <f>K115+K119</f>
        <v>46800</v>
      </c>
      <c r="L114" s="57">
        <f>L115+L119</f>
        <v>43400</v>
      </c>
      <c r="M114" s="57">
        <f>M115+M119</f>
        <v>39900</v>
      </c>
      <c r="N114" s="112">
        <f>N115+N119</f>
        <v>38100</v>
      </c>
      <c r="O114" s="59">
        <f aca="true" t="shared" si="35" ref="O114:O119">SUM(B114+C114+D114+E114+F114+G114+H114+J114+K114+L114+M114+N114)</f>
        <v>1825000</v>
      </c>
    </row>
    <row r="115" spans="1:15" ht="36.75" customHeight="1">
      <c r="A115" s="63" t="s">
        <v>58</v>
      </c>
      <c r="B115" s="64">
        <f aca="true" t="shared" si="36" ref="B115:H115">SUM(B116:B118)</f>
        <v>252400</v>
      </c>
      <c r="C115" s="64">
        <f t="shared" si="36"/>
        <v>280200</v>
      </c>
      <c r="D115" s="64">
        <f t="shared" si="36"/>
        <v>341400</v>
      </c>
      <c r="E115" s="64">
        <f t="shared" si="36"/>
        <v>259300</v>
      </c>
      <c r="F115" s="64">
        <f t="shared" si="36"/>
        <v>89700</v>
      </c>
      <c r="G115" s="64">
        <f t="shared" si="36"/>
        <v>34100</v>
      </c>
      <c r="H115" s="65">
        <f t="shared" si="36"/>
        <v>16200</v>
      </c>
      <c r="I115" s="63" t="s">
        <v>58</v>
      </c>
      <c r="J115" s="64">
        <f>SUM(J116:J118)</f>
        <v>9500</v>
      </c>
      <c r="K115" s="64">
        <f>SUM(K116:K118)</f>
        <v>7000</v>
      </c>
      <c r="L115" s="64">
        <f>SUM(L116:L118)</f>
        <v>5500</v>
      </c>
      <c r="M115" s="64">
        <f>SUM(M116:M118)</f>
        <v>4500</v>
      </c>
      <c r="N115" s="113">
        <f>SUM(N116:N118)</f>
        <v>4000</v>
      </c>
      <c r="O115" s="66">
        <f t="shared" si="35"/>
        <v>1303800</v>
      </c>
    </row>
    <row r="116" spans="1:15" ht="36.75" customHeight="1">
      <c r="A116" s="90" t="s">
        <v>59</v>
      </c>
      <c r="B116" s="88">
        <v>212600</v>
      </c>
      <c r="C116" s="88">
        <v>230100</v>
      </c>
      <c r="D116" s="88">
        <v>279900</v>
      </c>
      <c r="E116" s="88">
        <v>190000</v>
      </c>
      <c r="F116" s="88">
        <v>63400</v>
      </c>
      <c r="G116" s="88">
        <v>21200</v>
      </c>
      <c r="H116" s="89">
        <v>10800</v>
      </c>
      <c r="I116" s="90" t="s">
        <v>59</v>
      </c>
      <c r="J116" s="88">
        <v>6000</v>
      </c>
      <c r="K116" s="88">
        <v>3500</v>
      </c>
      <c r="L116" s="88">
        <v>3500</v>
      </c>
      <c r="M116" s="88">
        <v>2500</v>
      </c>
      <c r="N116" s="114">
        <v>2000</v>
      </c>
      <c r="O116" s="70">
        <f t="shared" si="35"/>
        <v>1025500</v>
      </c>
    </row>
    <row r="117" spans="1:15" ht="36.75" customHeight="1">
      <c r="A117" s="87" t="s">
        <v>60</v>
      </c>
      <c r="B117" s="88">
        <v>38000</v>
      </c>
      <c r="C117" s="88">
        <v>48600</v>
      </c>
      <c r="D117" s="88">
        <v>60000</v>
      </c>
      <c r="E117" s="88">
        <v>69300</v>
      </c>
      <c r="F117" s="88">
        <v>26300</v>
      </c>
      <c r="G117" s="88">
        <v>12900</v>
      </c>
      <c r="H117" s="89">
        <v>5400</v>
      </c>
      <c r="I117" s="87" t="s">
        <v>60</v>
      </c>
      <c r="J117" s="88">
        <v>3500</v>
      </c>
      <c r="K117" s="88">
        <v>3500</v>
      </c>
      <c r="L117" s="88">
        <v>2000</v>
      </c>
      <c r="M117" s="88">
        <v>2000</v>
      </c>
      <c r="N117" s="114">
        <v>2000</v>
      </c>
      <c r="O117" s="70">
        <f t="shared" si="35"/>
        <v>273500</v>
      </c>
    </row>
    <row r="118" spans="1:15" ht="36.75" customHeight="1">
      <c r="A118" s="115" t="s">
        <v>61</v>
      </c>
      <c r="B118" s="91">
        <v>1800</v>
      </c>
      <c r="C118" s="91">
        <v>1500</v>
      </c>
      <c r="D118" s="91">
        <v>1500</v>
      </c>
      <c r="E118" s="88">
        <v>0</v>
      </c>
      <c r="F118" s="88">
        <v>0</v>
      </c>
      <c r="G118" s="88">
        <v>0</v>
      </c>
      <c r="H118" s="89">
        <v>0</v>
      </c>
      <c r="I118" s="115" t="s">
        <v>61</v>
      </c>
      <c r="J118" s="88">
        <v>0</v>
      </c>
      <c r="K118" s="88">
        <v>0</v>
      </c>
      <c r="L118" s="88">
        <v>0</v>
      </c>
      <c r="M118" s="88">
        <v>0</v>
      </c>
      <c r="N118" s="114">
        <v>0</v>
      </c>
      <c r="O118" s="70">
        <f t="shared" si="35"/>
        <v>4800</v>
      </c>
    </row>
    <row r="119" spans="1:15" s="73" customFormat="1" ht="36.75" customHeight="1" thickBot="1">
      <c r="A119" s="72" t="s">
        <v>62</v>
      </c>
      <c r="B119" s="98">
        <v>45500</v>
      </c>
      <c r="C119" s="91">
        <v>49300</v>
      </c>
      <c r="D119" s="91">
        <v>48600</v>
      </c>
      <c r="E119" s="88">
        <v>51500</v>
      </c>
      <c r="F119" s="88">
        <v>44400</v>
      </c>
      <c r="G119" s="88">
        <v>47900</v>
      </c>
      <c r="H119" s="89">
        <v>45600</v>
      </c>
      <c r="I119" s="72" t="s">
        <v>62</v>
      </c>
      <c r="J119" s="92">
        <v>41200</v>
      </c>
      <c r="K119" s="92">
        <v>39800</v>
      </c>
      <c r="L119" s="92">
        <v>37900</v>
      </c>
      <c r="M119" s="92">
        <v>35400</v>
      </c>
      <c r="N119" s="116">
        <v>34100</v>
      </c>
      <c r="O119" s="66">
        <f t="shared" si="35"/>
        <v>521200</v>
      </c>
    </row>
    <row r="120" spans="1:15" ht="36.75" customHeight="1" thickBot="1">
      <c r="A120" s="74" t="s">
        <v>17</v>
      </c>
      <c r="B120" s="75">
        <f aca="true" t="shared" si="37" ref="B120:H120">SUM(B111:B114)</f>
        <v>457200</v>
      </c>
      <c r="C120" s="75">
        <f t="shared" si="37"/>
        <v>486100</v>
      </c>
      <c r="D120" s="75">
        <f t="shared" si="37"/>
        <v>559500</v>
      </c>
      <c r="E120" s="75">
        <f t="shared" si="37"/>
        <v>475200</v>
      </c>
      <c r="F120" s="75">
        <f t="shared" si="37"/>
        <v>306800</v>
      </c>
      <c r="G120" s="75">
        <f t="shared" si="37"/>
        <v>245200</v>
      </c>
      <c r="H120" s="76">
        <f t="shared" si="37"/>
        <v>229200</v>
      </c>
      <c r="I120" s="74" t="s">
        <v>17</v>
      </c>
      <c r="J120" s="75">
        <f>SUM(J111:J114)</f>
        <v>216700</v>
      </c>
      <c r="K120" s="75">
        <f>SUM(K111:K114)</f>
        <v>214200</v>
      </c>
      <c r="L120" s="75">
        <f>SUM(L111:L114)</f>
        <v>207200</v>
      </c>
      <c r="M120" s="75">
        <f>SUM(M111:M114)</f>
        <v>194000</v>
      </c>
      <c r="N120" s="99">
        <f>SUM(N111:N114)</f>
        <v>190700</v>
      </c>
      <c r="O120" s="77">
        <f>SUM(B120:H120,J120:N120)</f>
        <v>3782000</v>
      </c>
    </row>
    <row r="121" spans="1:15" ht="34.5" customHeight="1">
      <c r="A121" s="78" t="s">
        <v>106</v>
      </c>
      <c r="B121" s="78"/>
      <c r="C121" s="78"/>
      <c r="D121" s="78"/>
      <c r="E121" s="78"/>
      <c r="F121" s="78"/>
      <c r="G121" s="78"/>
      <c r="H121" s="78"/>
      <c r="I121" s="78" t="s">
        <v>107</v>
      </c>
      <c r="J121" s="78"/>
      <c r="K121" s="78"/>
      <c r="L121" s="78"/>
      <c r="M121" s="78"/>
      <c r="N121" s="78"/>
      <c r="O121" s="78"/>
    </row>
    <row r="122" spans="1:15" ht="34.5" customHeight="1">
      <c r="A122" s="34" t="s">
        <v>31</v>
      </c>
      <c r="B122" s="34"/>
      <c r="C122" s="34"/>
      <c r="D122" s="34"/>
      <c r="E122" s="34"/>
      <c r="F122" s="34"/>
      <c r="G122" s="34"/>
      <c r="H122" s="34"/>
      <c r="I122" s="34" t="s">
        <v>31</v>
      </c>
      <c r="J122" s="34"/>
      <c r="K122" s="34"/>
      <c r="L122" s="34"/>
      <c r="M122" s="34"/>
      <c r="N122" s="34"/>
      <c r="O122" s="34"/>
    </row>
    <row r="123" spans="1:15" ht="34.5" customHeight="1">
      <c r="A123" s="35" t="s">
        <v>108</v>
      </c>
      <c r="B123" s="35"/>
      <c r="C123" s="35"/>
      <c r="D123" s="35"/>
      <c r="E123" s="35"/>
      <c r="F123" s="35"/>
      <c r="G123" s="35"/>
      <c r="H123" s="35"/>
      <c r="I123" s="35" t="s">
        <v>108</v>
      </c>
      <c r="J123" s="35"/>
      <c r="K123" s="35"/>
      <c r="L123" s="35"/>
      <c r="M123" s="35"/>
      <c r="N123" s="35"/>
      <c r="O123" s="35"/>
    </row>
    <row r="124" spans="1:15" ht="34.5" customHeight="1" thickBot="1">
      <c r="A124" s="36"/>
      <c r="B124" s="37"/>
      <c r="C124" s="37"/>
      <c r="D124" s="94"/>
      <c r="E124" s="37"/>
      <c r="F124" s="37"/>
      <c r="G124" s="37"/>
      <c r="H124" s="40" t="s">
        <v>32</v>
      </c>
      <c r="I124" s="36"/>
      <c r="J124" s="41"/>
      <c r="K124" s="41"/>
      <c r="L124" s="41"/>
      <c r="M124" s="41"/>
      <c r="N124" s="41"/>
      <c r="O124" s="40" t="s">
        <v>32</v>
      </c>
    </row>
    <row r="125" spans="1:15" ht="34.5" customHeight="1">
      <c r="A125" s="42" t="s">
        <v>33</v>
      </c>
      <c r="B125" s="44" t="s">
        <v>34</v>
      </c>
      <c r="C125" s="44" t="s">
        <v>35</v>
      </c>
      <c r="D125" s="44" t="s">
        <v>36</v>
      </c>
      <c r="E125" s="44" t="s">
        <v>37</v>
      </c>
      <c r="F125" s="44" t="s">
        <v>38</v>
      </c>
      <c r="G125" s="44" t="s">
        <v>39</v>
      </c>
      <c r="H125" s="45" t="s">
        <v>40</v>
      </c>
      <c r="I125" s="42" t="s">
        <v>33</v>
      </c>
      <c r="J125" s="46" t="s">
        <v>41</v>
      </c>
      <c r="K125" s="44" t="s">
        <v>42</v>
      </c>
      <c r="L125" s="44" t="s">
        <v>43</v>
      </c>
      <c r="M125" s="44" t="s">
        <v>44</v>
      </c>
      <c r="N125" s="47" t="s">
        <v>45</v>
      </c>
      <c r="O125" s="48" t="s">
        <v>17</v>
      </c>
    </row>
    <row r="126" spans="1:15" ht="34.5" customHeight="1" thickBot="1">
      <c r="A126" s="49"/>
      <c r="B126" s="81" t="s">
        <v>14</v>
      </c>
      <c r="C126" s="51"/>
      <c r="D126" s="51"/>
      <c r="E126" s="51"/>
      <c r="F126" s="51"/>
      <c r="G126" s="51"/>
      <c r="H126" s="52"/>
      <c r="I126" s="49"/>
      <c r="J126" s="53"/>
      <c r="K126" s="51"/>
      <c r="L126" s="51"/>
      <c r="M126" s="51"/>
      <c r="N126" s="54"/>
      <c r="O126" s="55"/>
    </row>
    <row r="127" spans="1:15" ht="34.5" customHeight="1">
      <c r="A127" s="82" t="s">
        <v>102</v>
      </c>
      <c r="B127" s="117">
        <v>1800</v>
      </c>
      <c r="C127" s="118">
        <v>3000</v>
      </c>
      <c r="D127" s="118">
        <v>3000</v>
      </c>
      <c r="E127" s="118">
        <v>2600</v>
      </c>
      <c r="F127" s="118">
        <v>1800</v>
      </c>
      <c r="G127" s="118">
        <v>1800</v>
      </c>
      <c r="H127" s="119">
        <v>2000</v>
      </c>
      <c r="I127" s="82" t="s">
        <v>102</v>
      </c>
      <c r="J127" s="57">
        <v>1600</v>
      </c>
      <c r="K127" s="57">
        <v>1600</v>
      </c>
      <c r="L127" s="57">
        <v>1600</v>
      </c>
      <c r="M127" s="57">
        <v>1600</v>
      </c>
      <c r="N127" s="57">
        <v>1600</v>
      </c>
      <c r="O127" s="59">
        <f>B127+C127+D127+E127+F127+G127+H127+J127+K127+L127+M127+N127</f>
        <v>24000</v>
      </c>
    </row>
    <row r="128" spans="1:15" ht="34.5" customHeight="1">
      <c r="A128" s="82" t="s">
        <v>103</v>
      </c>
      <c r="B128" s="57">
        <v>25000</v>
      </c>
      <c r="C128" s="57">
        <v>25000</v>
      </c>
      <c r="D128" s="57">
        <v>23000</v>
      </c>
      <c r="E128" s="57">
        <v>25000</v>
      </c>
      <c r="F128" s="57">
        <v>22000</v>
      </c>
      <c r="G128" s="57">
        <v>25000</v>
      </c>
      <c r="H128" s="61">
        <v>25000</v>
      </c>
      <c r="I128" s="82" t="s">
        <v>103</v>
      </c>
      <c r="J128" s="57">
        <v>25000</v>
      </c>
      <c r="K128" s="57">
        <v>22000</v>
      </c>
      <c r="L128" s="57">
        <v>25000</v>
      </c>
      <c r="M128" s="57">
        <v>24000</v>
      </c>
      <c r="N128" s="57">
        <v>22000</v>
      </c>
      <c r="O128" s="59">
        <f>B128+C128+D128+E128+F128+G128+H128+J128+K128+L128+M128+N128</f>
        <v>288000</v>
      </c>
    </row>
    <row r="129" spans="1:15" ht="34.5" customHeight="1">
      <c r="A129" s="82" t="s">
        <v>109</v>
      </c>
      <c r="B129" s="83">
        <v>4000</v>
      </c>
      <c r="C129" s="83">
        <v>4000</v>
      </c>
      <c r="D129" s="83">
        <v>4000</v>
      </c>
      <c r="E129" s="83">
        <v>4000</v>
      </c>
      <c r="F129" s="83">
        <v>4000</v>
      </c>
      <c r="G129" s="83">
        <v>4000</v>
      </c>
      <c r="H129" s="84">
        <v>4000</v>
      </c>
      <c r="I129" s="82" t="s">
        <v>109</v>
      </c>
      <c r="J129" s="83">
        <v>4000</v>
      </c>
      <c r="K129" s="83">
        <v>4000</v>
      </c>
      <c r="L129" s="83">
        <v>3000</v>
      </c>
      <c r="M129" s="83">
        <v>3000</v>
      </c>
      <c r="N129" s="83">
        <v>3000</v>
      </c>
      <c r="O129" s="59">
        <f>B129+C129+D129+E129+F129+G129+H129+J129+K129+L129+M129+N129</f>
        <v>45000</v>
      </c>
    </row>
    <row r="130" spans="1:15" ht="34.5" customHeight="1">
      <c r="A130" s="85" t="s">
        <v>110</v>
      </c>
      <c r="B130" s="83">
        <v>78000</v>
      </c>
      <c r="C130" s="83">
        <v>75000</v>
      </c>
      <c r="D130" s="83">
        <v>75000</v>
      </c>
      <c r="E130" s="83">
        <v>70000</v>
      </c>
      <c r="F130" s="83">
        <v>68000</v>
      </c>
      <c r="G130" s="83">
        <v>67000</v>
      </c>
      <c r="H130" s="84">
        <v>75000</v>
      </c>
      <c r="I130" s="85" t="s">
        <v>110</v>
      </c>
      <c r="J130" s="83">
        <v>65000</v>
      </c>
      <c r="K130" s="83">
        <v>40000</v>
      </c>
      <c r="L130" s="83">
        <v>40000</v>
      </c>
      <c r="M130" s="83">
        <v>40000</v>
      </c>
      <c r="N130" s="83">
        <v>40000</v>
      </c>
      <c r="O130" s="59">
        <f>B130+C130+D130+E130+F130+G130+H130+J130+K130+L130+M130+N130</f>
        <v>733000</v>
      </c>
    </row>
    <row r="131" spans="1:15" ht="34.5" customHeight="1">
      <c r="A131" s="56" t="s">
        <v>111</v>
      </c>
      <c r="B131" s="57">
        <f aca="true" t="shared" si="38" ref="B131:H131">B132+B136</f>
        <v>136300</v>
      </c>
      <c r="C131" s="57">
        <f t="shared" si="38"/>
        <v>189900</v>
      </c>
      <c r="D131" s="57">
        <f t="shared" si="38"/>
        <v>220000</v>
      </c>
      <c r="E131" s="57">
        <f t="shared" si="38"/>
        <v>304700</v>
      </c>
      <c r="F131" s="57">
        <f t="shared" si="38"/>
        <v>151500</v>
      </c>
      <c r="G131" s="57">
        <f t="shared" si="38"/>
        <v>126200</v>
      </c>
      <c r="H131" s="61">
        <f t="shared" si="38"/>
        <v>125000</v>
      </c>
      <c r="I131" s="56" t="s">
        <v>111</v>
      </c>
      <c r="J131" s="57">
        <f>J132+J136</f>
        <v>110900</v>
      </c>
      <c r="K131" s="57">
        <f>K132+K136</f>
        <v>120800</v>
      </c>
      <c r="L131" s="57">
        <f>L132+L136</f>
        <v>94200</v>
      </c>
      <c r="M131" s="57">
        <f>M132+M136</f>
        <v>94300</v>
      </c>
      <c r="N131" s="57">
        <f>N132+N136</f>
        <v>94200</v>
      </c>
      <c r="O131" s="59">
        <f aca="true" t="shared" si="39" ref="O131:O136">SUM(B131+C131+D131+E131+F131+G131+H131+J131+K131+L131+M131+N131)</f>
        <v>1768000</v>
      </c>
    </row>
    <row r="132" spans="1:15" ht="34.5" customHeight="1">
      <c r="A132" s="63" t="s">
        <v>58</v>
      </c>
      <c r="B132" s="64">
        <f aca="true" t="shared" si="40" ref="B132:H132">SUM(B133:B135)</f>
        <v>68700</v>
      </c>
      <c r="C132" s="64">
        <f t="shared" si="40"/>
        <v>121300</v>
      </c>
      <c r="D132" s="64">
        <f t="shared" si="40"/>
        <v>131400</v>
      </c>
      <c r="E132" s="64">
        <f t="shared" si="40"/>
        <v>136200</v>
      </c>
      <c r="F132" s="64">
        <f t="shared" si="40"/>
        <v>62000</v>
      </c>
      <c r="G132" s="64">
        <f t="shared" si="40"/>
        <v>6600</v>
      </c>
      <c r="H132" s="65">
        <f t="shared" si="40"/>
        <v>5400</v>
      </c>
      <c r="I132" s="63" t="s">
        <v>58</v>
      </c>
      <c r="J132" s="64">
        <f>SUM(J133:J135)</f>
        <v>1300</v>
      </c>
      <c r="K132" s="64">
        <f>SUM(K133:K135)</f>
        <v>1300</v>
      </c>
      <c r="L132" s="64">
        <f>SUM(L133:L135)</f>
        <v>700</v>
      </c>
      <c r="M132" s="64">
        <f>SUM(M133:M135)</f>
        <v>700</v>
      </c>
      <c r="N132" s="64">
        <f>SUM(N133:N135)</f>
        <v>700</v>
      </c>
      <c r="O132" s="66">
        <f t="shared" si="39"/>
        <v>536300</v>
      </c>
    </row>
    <row r="133" spans="1:15" ht="34.5" customHeight="1">
      <c r="A133" s="90" t="s">
        <v>59</v>
      </c>
      <c r="B133" s="88">
        <v>50500</v>
      </c>
      <c r="C133" s="88">
        <v>100000</v>
      </c>
      <c r="D133" s="88">
        <v>110000</v>
      </c>
      <c r="E133" s="88">
        <v>110000</v>
      </c>
      <c r="F133" s="88">
        <v>45000</v>
      </c>
      <c r="G133" s="88">
        <v>4700</v>
      </c>
      <c r="H133" s="89">
        <v>4000</v>
      </c>
      <c r="I133" s="90" t="s">
        <v>59</v>
      </c>
      <c r="J133" s="88">
        <v>1000</v>
      </c>
      <c r="K133" s="88">
        <v>1000</v>
      </c>
      <c r="L133" s="88">
        <v>500</v>
      </c>
      <c r="M133" s="88">
        <v>500</v>
      </c>
      <c r="N133" s="88">
        <v>500</v>
      </c>
      <c r="O133" s="70">
        <f t="shared" si="39"/>
        <v>427700</v>
      </c>
    </row>
    <row r="134" spans="1:15" ht="34.5" customHeight="1">
      <c r="A134" s="87" t="s">
        <v>60</v>
      </c>
      <c r="B134" s="88">
        <v>18000</v>
      </c>
      <c r="C134" s="88">
        <v>21000</v>
      </c>
      <c r="D134" s="88">
        <v>21000</v>
      </c>
      <c r="E134" s="88">
        <v>26000</v>
      </c>
      <c r="F134" s="88">
        <v>17000</v>
      </c>
      <c r="G134" s="88">
        <v>1900</v>
      </c>
      <c r="H134" s="89">
        <v>1400</v>
      </c>
      <c r="I134" s="87" t="s">
        <v>60</v>
      </c>
      <c r="J134" s="88">
        <v>300</v>
      </c>
      <c r="K134" s="88">
        <v>300</v>
      </c>
      <c r="L134" s="88">
        <v>200</v>
      </c>
      <c r="M134" s="88">
        <v>200</v>
      </c>
      <c r="N134" s="88">
        <v>200</v>
      </c>
      <c r="O134" s="70">
        <f t="shared" si="39"/>
        <v>107500</v>
      </c>
    </row>
    <row r="135" spans="1:15" ht="34.5" customHeight="1">
      <c r="A135" s="115" t="s">
        <v>61</v>
      </c>
      <c r="B135" s="91">
        <v>200</v>
      </c>
      <c r="C135" s="91">
        <v>300</v>
      </c>
      <c r="D135" s="105">
        <v>400</v>
      </c>
      <c r="E135" s="88">
        <v>200</v>
      </c>
      <c r="F135" s="88">
        <v>0</v>
      </c>
      <c r="G135" s="88">
        <v>0</v>
      </c>
      <c r="H135" s="89">
        <v>0</v>
      </c>
      <c r="I135" s="115" t="s">
        <v>61</v>
      </c>
      <c r="J135" s="88">
        <v>0</v>
      </c>
      <c r="K135" s="88">
        <v>0</v>
      </c>
      <c r="L135" s="88">
        <v>0</v>
      </c>
      <c r="M135" s="88">
        <v>0</v>
      </c>
      <c r="N135" s="88">
        <v>0</v>
      </c>
      <c r="O135" s="70">
        <f t="shared" si="39"/>
        <v>1100</v>
      </c>
    </row>
    <row r="136" spans="1:15" s="73" customFormat="1" ht="34.5" customHeight="1" thickBot="1">
      <c r="A136" s="72" t="s">
        <v>62</v>
      </c>
      <c r="B136" s="92">
        <v>67600</v>
      </c>
      <c r="C136" s="92">
        <v>68600</v>
      </c>
      <c r="D136" s="92">
        <v>88600</v>
      </c>
      <c r="E136" s="92">
        <v>168500</v>
      </c>
      <c r="F136" s="92">
        <v>89500</v>
      </c>
      <c r="G136" s="120">
        <v>119600</v>
      </c>
      <c r="H136" s="121">
        <v>119600</v>
      </c>
      <c r="I136" s="72" t="s">
        <v>62</v>
      </c>
      <c r="J136" s="92">
        <v>109600</v>
      </c>
      <c r="K136" s="92">
        <v>119500</v>
      </c>
      <c r="L136" s="92">
        <v>93500</v>
      </c>
      <c r="M136" s="92">
        <v>93600</v>
      </c>
      <c r="N136" s="92">
        <v>93500</v>
      </c>
      <c r="O136" s="66">
        <f t="shared" si="39"/>
        <v>1231700</v>
      </c>
    </row>
    <row r="137" spans="1:15" ht="34.5" customHeight="1" thickBot="1">
      <c r="A137" s="74" t="s">
        <v>17</v>
      </c>
      <c r="B137" s="75">
        <f>SUM(B127:B131)</f>
        <v>245100</v>
      </c>
      <c r="C137" s="75">
        <f aca="true" t="shared" si="41" ref="C137:H137">SUM(C127:C131)</f>
        <v>296900</v>
      </c>
      <c r="D137" s="75">
        <f t="shared" si="41"/>
        <v>325000</v>
      </c>
      <c r="E137" s="75">
        <f t="shared" si="41"/>
        <v>406300</v>
      </c>
      <c r="F137" s="75">
        <f t="shared" si="41"/>
        <v>247300</v>
      </c>
      <c r="G137" s="75">
        <f t="shared" si="41"/>
        <v>224000</v>
      </c>
      <c r="H137" s="76">
        <f t="shared" si="41"/>
        <v>231000</v>
      </c>
      <c r="I137" s="74" t="s">
        <v>17</v>
      </c>
      <c r="J137" s="75">
        <f>SUM(J127:J131)</f>
        <v>206500</v>
      </c>
      <c r="K137" s="75">
        <f>SUM(K127:K131)</f>
        <v>188400</v>
      </c>
      <c r="L137" s="75">
        <f>SUM(L127:L131)</f>
        <v>163800</v>
      </c>
      <c r="M137" s="75">
        <f>SUM(M127:M131)</f>
        <v>162900</v>
      </c>
      <c r="N137" s="99">
        <f>SUM(N127:N131)</f>
        <v>160800</v>
      </c>
      <c r="O137" s="77">
        <f>SUM(B137:H137,J137:N137)</f>
        <v>2858000</v>
      </c>
    </row>
    <row r="138" spans="1:15" ht="33" customHeight="1">
      <c r="A138" s="122" t="s">
        <v>112</v>
      </c>
      <c r="B138" s="122"/>
      <c r="C138" s="122"/>
      <c r="D138" s="122"/>
      <c r="E138" s="122"/>
      <c r="F138" s="122"/>
      <c r="G138" s="122"/>
      <c r="H138" s="122"/>
      <c r="I138" s="122" t="s">
        <v>113</v>
      </c>
      <c r="J138" s="122"/>
      <c r="K138" s="122"/>
      <c r="L138" s="122"/>
      <c r="M138" s="122"/>
      <c r="N138" s="122"/>
      <c r="O138" s="122"/>
    </row>
    <row r="139" spans="1:15" ht="33" customHeight="1">
      <c r="A139" s="34" t="s">
        <v>31</v>
      </c>
      <c r="B139" s="34"/>
      <c r="C139" s="34"/>
      <c r="D139" s="34"/>
      <c r="E139" s="34"/>
      <c r="F139" s="34"/>
      <c r="G139" s="34"/>
      <c r="H139" s="34"/>
      <c r="I139" s="34" t="s">
        <v>31</v>
      </c>
      <c r="J139" s="34"/>
      <c r="K139" s="34"/>
      <c r="L139" s="34"/>
      <c r="M139" s="34"/>
      <c r="N139" s="34"/>
      <c r="O139" s="34"/>
    </row>
    <row r="140" spans="1:15" ht="33" customHeight="1">
      <c r="A140" s="123" t="s">
        <v>114</v>
      </c>
      <c r="B140" s="123"/>
      <c r="C140" s="123"/>
      <c r="D140" s="123"/>
      <c r="E140" s="123"/>
      <c r="F140" s="123"/>
      <c r="G140" s="123"/>
      <c r="H140" s="123"/>
      <c r="I140" s="123" t="s">
        <v>114</v>
      </c>
      <c r="J140" s="123"/>
      <c r="K140" s="123"/>
      <c r="L140" s="123"/>
      <c r="M140" s="123"/>
      <c r="N140" s="123"/>
      <c r="O140" s="123"/>
    </row>
    <row r="141" spans="1:15" ht="33" customHeight="1" thickBot="1">
      <c r="A141" s="124"/>
      <c r="B141" s="125"/>
      <c r="C141" s="125"/>
      <c r="D141" s="126" t="s">
        <v>14</v>
      </c>
      <c r="E141" s="127"/>
      <c r="F141" s="125"/>
      <c r="G141" s="125"/>
      <c r="H141" s="128" t="s">
        <v>32</v>
      </c>
      <c r="I141" s="124"/>
      <c r="J141" s="125"/>
      <c r="K141" s="125"/>
      <c r="L141" s="126" t="s">
        <v>14</v>
      </c>
      <c r="M141" s="126" t="s">
        <v>14</v>
      </c>
      <c r="N141" s="125"/>
      <c r="O141" s="129" t="s">
        <v>32</v>
      </c>
    </row>
    <row r="142" spans="1:15" ht="33" customHeight="1">
      <c r="A142" s="42" t="s">
        <v>33</v>
      </c>
      <c r="B142" s="130" t="s">
        <v>34</v>
      </c>
      <c r="C142" s="130" t="s">
        <v>35</v>
      </c>
      <c r="D142" s="130" t="s">
        <v>36</v>
      </c>
      <c r="E142" s="130" t="s">
        <v>37</v>
      </c>
      <c r="F142" s="130" t="s">
        <v>38</v>
      </c>
      <c r="G142" s="130" t="s">
        <v>115</v>
      </c>
      <c r="H142" s="131" t="s">
        <v>40</v>
      </c>
      <c r="I142" s="42" t="s">
        <v>33</v>
      </c>
      <c r="J142" s="130" t="s">
        <v>41</v>
      </c>
      <c r="K142" s="130" t="s">
        <v>116</v>
      </c>
      <c r="L142" s="130" t="s">
        <v>43</v>
      </c>
      <c r="M142" s="130" t="s">
        <v>44</v>
      </c>
      <c r="N142" s="132" t="s">
        <v>45</v>
      </c>
      <c r="O142" s="132" t="s">
        <v>17</v>
      </c>
    </row>
    <row r="143" spans="1:15" ht="33" customHeight="1" thickBot="1">
      <c r="A143" s="49"/>
      <c r="B143" s="133" t="s">
        <v>14</v>
      </c>
      <c r="C143" s="134"/>
      <c r="D143" s="134"/>
      <c r="E143" s="134"/>
      <c r="F143" s="134"/>
      <c r="G143" s="134"/>
      <c r="H143" s="135"/>
      <c r="I143" s="49"/>
      <c r="J143" s="134"/>
      <c r="K143" s="134"/>
      <c r="L143" s="134"/>
      <c r="M143" s="134"/>
      <c r="N143" s="136"/>
      <c r="O143" s="136"/>
    </row>
    <row r="144" spans="1:15" ht="33" customHeight="1">
      <c r="A144" s="137" t="s">
        <v>66</v>
      </c>
      <c r="B144" s="57">
        <v>750000</v>
      </c>
      <c r="C144" s="57">
        <v>333000</v>
      </c>
      <c r="D144" s="57">
        <v>800000</v>
      </c>
      <c r="E144" s="57">
        <v>450000</v>
      </c>
      <c r="F144" s="57">
        <v>42800</v>
      </c>
      <c r="G144" s="57">
        <v>448200</v>
      </c>
      <c r="H144" s="138">
        <v>71800</v>
      </c>
      <c r="I144" s="137" t="s">
        <v>66</v>
      </c>
      <c r="J144" s="57">
        <v>274800</v>
      </c>
      <c r="K144" s="57">
        <v>50000</v>
      </c>
      <c r="L144" s="57">
        <v>85000</v>
      </c>
      <c r="M144" s="57">
        <v>35200</v>
      </c>
      <c r="N144" s="57">
        <v>372200</v>
      </c>
      <c r="O144" s="59">
        <f>B144+C144+D144+E144+F144+G144+H144+J144+K144+L144+M144+N144</f>
        <v>3713000</v>
      </c>
    </row>
    <row r="145" spans="1:15" ht="33" customHeight="1">
      <c r="A145" s="139" t="s">
        <v>78</v>
      </c>
      <c r="B145" s="57">
        <v>0</v>
      </c>
      <c r="C145" s="57">
        <v>0</v>
      </c>
      <c r="D145" s="57">
        <v>1300</v>
      </c>
      <c r="E145" s="57">
        <v>49000</v>
      </c>
      <c r="F145" s="57">
        <v>72600</v>
      </c>
      <c r="G145" s="57">
        <v>26100</v>
      </c>
      <c r="H145" s="61">
        <v>0</v>
      </c>
      <c r="I145" s="139" t="s">
        <v>78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9">
        <f>B145+C145+D145+E145+F145+G145+H145+J145+K145+L145+M145+N145</f>
        <v>149000</v>
      </c>
    </row>
    <row r="146" spans="1:15" ht="33" customHeight="1">
      <c r="A146" s="139" t="s">
        <v>117</v>
      </c>
      <c r="B146" s="57">
        <v>14200</v>
      </c>
      <c r="C146" s="57">
        <v>16700</v>
      </c>
      <c r="D146" s="57">
        <v>12400</v>
      </c>
      <c r="E146" s="57">
        <v>18000</v>
      </c>
      <c r="F146" s="57">
        <v>9500</v>
      </c>
      <c r="G146" s="57">
        <v>16800</v>
      </c>
      <c r="H146" s="61">
        <v>20300</v>
      </c>
      <c r="I146" s="139" t="s">
        <v>117</v>
      </c>
      <c r="J146" s="57">
        <v>24300</v>
      </c>
      <c r="K146" s="57">
        <v>21800</v>
      </c>
      <c r="L146" s="57">
        <v>19300</v>
      </c>
      <c r="M146" s="57">
        <v>18700</v>
      </c>
      <c r="N146" s="57">
        <v>22000</v>
      </c>
      <c r="O146" s="59">
        <f>B146+C146+D146+E146+F146+G146+H146+J146+K146+L146+M146+N146</f>
        <v>214000</v>
      </c>
    </row>
    <row r="147" spans="1:15" ht="33" customHeight="1">
      <c r="A147" s="137" t="s">
        <v>69</v>
      </c>
      <c r="B147" s="57">
        <v>6400</v>
      </c>
      <c r="C147" s="57">
        <v>6600</v>
      </c>
      <c r="D147" s="57">
        <v>6700</v>
      </c>
      <c r="E147" s="57">
        <v>6800</v>
      </c>
      <c r="F147" s="57">
        <v>6900</v>
      </c>
      <c r="G147" s="57">
        <v>6900</v>
      </c>
      <c r="H147" s="61">
        <v>24900</v>
      </c>
      <c r="I147" s="137" t="s">
        <v>69</v>
      </c>
      <c r="J147" s="57">
        <v>7100</v>
      </c>
      <c r="K147" s="57">
        <v>7300</v>
      </c>
      <c r="L147" s="57">
        <v>6900</v>
      </c>
      <c r="M147" s="57">
        <v>7500</v>
      </c>
      <c r="N147" s="57">
        <v>7000</v>
      </c>
      <c r="O147" s="59">
        <f>B147+C147+D147+E147+F147+G147+H147+J147+K147+L147+M147+N147</f>
        <v>101000</v>
      </c>
    </row>
    <row r="148" spans="1:15" ht="33" customHeight="1">
      <c r="A148" s="137" t="s">
        <v>97</v>
      </c>
      <c r="B148" s="57">
        <v>12300</v>
      </c>
      <c r="C148" s="57">
        <v>14600</v>
      </c>
      <c r="D148" s="57">
        <v>14600</v>
      </c>
      <c r="E148" s="57">
        <v>46200</v>
      </c>
      <c r="F148" s="57">
        <v>22800</v>
      </c>
      <c r="G148" s="57">
        <v>22800</v>
      </c>
      <c r="H148" s="61">
        <v>23500</v>
      </c>
      <c r="I148" s="137" t="s">
        <v>97</v>
      </c>
      <c r="J148" s="57">
        <v>23900</v>
      </c>
      <c r="K148" s="57">
        <v>24200</v>
      </c>
      <c r="L148" s="57">
        <v>24700</v>
      </c>
      <c r="M148" s="57">
        <v>21000</v>
      </c>
      <c r="N148" s="57">
        <v>29400</v>
      </c>
      <c r="O148" s="59">
        <f>B148+C148+D148+E148+F148+G148+H148+J148+K148+L148+M148+N148</f>
        <v>280000</v>
      </c>
    </row>
    <row r="149" spans="1:15" ht="33" customHeight="1">
      <c r="A149" s="137" t="s">
        <v>98</v>
      </c>
      <c r="B149" s="57">
        <f>B150+B154</f>
        <v>118900</v>
      </c>
      <c r="C149" s="57">
        <f aca="true" t="shared" si="42" ref="C149:H149">C150+C154</f>
        <v>283900</v>
      </c>
      <c r="D149" s="57">
        <f t="shared" si="42"/>
        <v>445700</v>
      </c>
      <c r="E149" s="57">
        <f t="shared" si="42"/>
        <v>259200</v>
      </c>
      <c r="F149" s="57">
        <f t="shared" si="42"/>
        <v>138400</v>
      </c>
      <c r="G149" s="57">
        <f t="shared" si="42"/>
        <v>111100</v>
      </c>
      <c r="H149" s="61">
        <f t="shared" si="42"/>
        <v>106200</v>
      </c>
      <c r="I149" s="137" t="s">
        <v>98</v>
      </c>
      <c r="J149" s="57">
        <f>J150+J154</f>
        <v>81100</v>
      </c>
      <c r="K149" s="57">
        <f>K150+K154</f>
        <v>95200</v>
      </c>
      <c r="L149" s="57">
        <f>L150+L154</f>
        <v>50300</v>
      </c>
      <c r="M149" s="57">
        <f>M150+M154</f>
        <v>52000</v>
      </c>
      <c r="N149" s="57">
        <f>N150+N154</f>
        <v>39000</v>
      </c>
      <c r="O149" s="59">
        <f aca="true" t="shared" si="43" ref="O149:O154">SUM(B149+C149+D149+E149+F149+G149+H149+J149+K149+L149+M149+N149)</f>
        <v>1781000</v>
      </c>
    </row>
    <row r="150" spans="1:15" ht="33" customHeight="1">
      <c r="A150" s="63" t="s">
        <v>58</v>
      </c>
      <c r="B150" s="64">
        <f>SUM(B151:B153)</f>
        <v>57600</v>
      </c>
      <c r="C150" s="64">
        <f aca="true" t="shared" si="44" ref="C150:H150">SUM(C151:C153)</f>
        <v>244700</v>
      </c>
      <c r="D150" s="64">
        <f t="shared" si="44"/>
        <v>354600</v>
      </c>
      <c r="E150" s="64">
        <f t="shared" si="44"/>
        <v>192900</v>
      </c>
      <c r="F150" s="64">
        <f t="shared" si="44"/>
        <v>46100</v>
      </c>
      <c r="G150" s="64">
        <f t="shared" si="44"/>
        <v>20900</v>
      </c>
      <c r="H150" s="65">
        <f t="shared" si="44"/>
        <v>13900</v>
      </c>
      <c r="I150" s="63" t="s">
        <v>58</v>
      </c>
      <c r="J150" s="64">
        <f>SUM(J151:J153)</f>
        <v>19300</v>
      </c>
      <c r="K150" s="64">
        <f>SUM(K151:K153)</f>
        <v>12700</v>
      </c>
      <c r="L150" s="64">
        <f>SUM(L151:L153)</f>
        <v>9000</v>
      </c>
      <c r="M150" s="64">
        <f>SUM(M151:M153)</f>
        <v>4300</v>
      </c>
      <c r="N150" s="64">
        <f>SUM(N151:N153)</f>
        <v>4200</v>
      </c>
      <c r="O150" s="66">
        <f t="shared" si="43"/>
        <v>980200</v>
      </c>
    </row>
    <row r="151" spans="1:15" ht="33" customHeight="1">
      <c r="A151" s="67" t="s">
        <v>59</v>
      </c>
      <c r="B151" s="68">
        <v>36800</v>
      </c>
      <c r="C151" s="68">
        <v>184700</v>
      </c>
      <c r="D151" s="68">
        <v>276600</v>
      </c>
      <c r="E151" s="68">
        <v>166200</v>
      </c>
      <c r="F151" s="68">
        <v>36200</v>
      </c>
      <c r="G151" s="68">
        <v>18200</v>
      </c>
      <c r="H151" s="69">
        <v>10900</v>
      </c>
      <c r="I151" s="67" t="s">
        <v>59</v>
      </c>
      <c r="J151" s="68">
        <v>16600</v>
      </c>
      <c r="K151" s="68">
        <v>10000</v>
      </c>
      <c r="L151" s="68">
        <v>7500</v>
      </c>
      <c r="M151" s="68">
        <v>3400</v>
      </c>
      <c r="N151" s="68">
        <v>3400</v>
      </c>
      <c r="O151" s="70">
        <f t="shared" si="43"/>
        <v>770500</v>
      </c>
    </row>
    <row r="152" spans="1:15" ht="33" customHeight="1">
      <c r="A152" s="71" t="s">
        <v>60</v>
      </c>
      <c r="B152" s="68">
        <v>20600</v>
      </c>
      <c r="C152" s="68">
        <v>58600</v>
      </c>
      <c r="D152" s="68">
        <v>76600</v>
      </c>
      <c r="E152" s="68">
        <v>26200</v>
      </c>
      <c r="F152" s="68">
        <v>9700</v>
      </c>
      <c r="G152" s="68">
        <v>2600</v>
      </c>
      <c r="H152" s="69">
        <v>2900</v>
      </c>
      <c r="I152" s="71" t="s">
        <v>60</v>
      </c>
      <c r="J152" s="68">
        <v>2700</v>
      </c>
      <c r="K152" s="68">
        <v>2700</v>
      </c>
      <c r="L152" s="68">
        <v>1500</v>
      </c>
      <c r="M152" s="68">
        <v>900</v>
      </c>
      <c r="N152" s="68">
        <v>800</v>
      </c>
      <c r="O152" s="70">
        <f t="shared" si="43"/>
        <v>205800</v>
      </c>
    </row>
    <row r="153" spans="1:15" ht="33" customHeight="1">
      <c r="A153" s="67" t="s">
        <v>61</v>
      </c>
      <c r="B153" s="68">
        <v>200</v>
      </c>
      <c r="C153" s="68">
        <v>1400</v>
      </c>
      <c r="D153" s="68">
        <v>1400</v>
      </c>
      <c r="E153" s="68">
        <v>500</v>
      </c>
      <c r="F153" s="68">
        <v>200</v>
      </c>
      <c r="G153" s="68">
        <v>100</v>
      </c>
      <c r="H153" s="69">
        <v>100</v>
      </c>
      <c r="I153" s="67" t="s">
        <v>61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70">
        <f t="shared" si="43"/>
        <v>3900</v>
      </c>
    </row>
    <row r="154" spans="1:15" s="73" customFormat="1" ht="33" customHeight="1" thickBot="1">
      <c r="A154" s="72" t="s">
        <v>62</v>
      </c>
      <c r="B154" s="64">
        <v>61300</v>
      </c>
      <c r="C154" s="64">
        <v>39200</v>
      </c>
      <c r="D154" s="64">
        <v>91100</v>
      </c>
      <c r="E154" s="64">
        <v>66300</v>
      </c>
      <c r="F154" s="64">
        <v>92300</v>
      </c>
      <c r="G154" s="64">
        <v>90200</v>
      </c>
      <c r="H154" s="140">
        <v>92300</v>
      </c>
      <c r="I154" s="72" t="s">
        <v>62</v>
      </c>
      <c r="J154" s="64">
        <v>61800</v>
      </c>
      <c r="K154" s="64">
        <v>82500</v>
      </c>
      <c r="L154" s="64">
        <v>41300</v>
      </c>
      <c r="M154" s="64">
        <v>47700</v>
      </c>
      <c r="N154" s="64">
        <v>34800</v>
      </c>
      <c r="O154" s="66">
        <f t="shared" si="43"/>
        <v>800800</v>
      </c>
    </row>
    <row r="155" spans="1:15" ht="33" customHeight="1" thickBot="1">
      <c r="A155" s="74" t="s">
        <v>17</v>
      </c>
      <c r="B155" s="75">
        <f aca="true" t="shared" si="45" ref="B155:H155">SUM(B144:B149)</f>
        <v>901800</v>
      </c>
      <c r="C155" s="75">
        <f t="shared" si="45"/>
        <v>654800</v>
      </c>
      <c r="D155" s="75">
        <f t="shared" si="45"/>
        <v>1280700</v>
      </c>
      <c r="E155" s="75">
        <f t="shared" si="45"/>
        <v>829200</v>
      </c>
      <c r="F155" s="75">
        <f t="shared" si="45"/>
        <v>293000</v>
      </c>
      <c r="G155" s="75">
        <f t="shared" si="45"/>
        <v>631900</v>
      </c>
      <c r="H155" s="76">
        <f t="shared" si="45"/>
        <v>246700</v>
      </c>
      <c r="I155" s="74" t="s">
        <v>17</v>
      </c>
      <c r="J155" s="75">
        <f>SUM(J144:J149)</f>
        <v>411200</v>
      </c>
      <c r="K155" s="75">
        <f>SUM(K144:K149)</f>
        <v>198500</v>
      </c>
      <c r="L155" s="75">
        <f>SUM(L144:L149)</f>
        <v>186200</v>
      </c>
      <c r="M155" s="75">
        <f>SUM(M144:M149)</f>
        <v>134400</v>
      </c>
      <c r="N155" s="75">
        <f>SUM(N144:N149)</f>
        <v>469600</v>
      </c>
      <c r="O155" s="77">
        <f>SUM(B155:H155,J155:N155)</f>
        <v>6238000</v>
      </c>
    </row>
    <row r="156" spans="1:15" ht="33" customHeight="1">
      <c r="A156" s="78" t="s">
        <v>118</v>
      </c>
      <c r="B156" s="78"/>
      <c r="C156" s="78"/>
      <c r="D156" s="78"/>
      <c r="E156" s="78"/>
      <c r="F156" s="78"/>
      <c r="G156" s="78"/>
      <c r="H156" s="78"/>
      <c r="I156" s="78" t="s">
        <v>119</v>
      </c>
      <c r="J156" s="78"/>
      <c r="K156" s="78"/>
      <c r="L156" s="78"/>
      <c r="M156" s="78"/>
      <c r="N156" s="78"/>
      <c r="O156" s="78"/>
    </row>
    <row r="157" spans="1:15" ht="33" customHeight="1">
      <c r="A157" s="34" t="s">
        <v>31</v>
      </c>
      <c r="B157" s="34"/>
      <c r="C157" s="34"/>
      <c r="D157" s="34"/>
      <c r="E157" s="34"/>
      <c r="F157" s="34"/>
      <c r="G157" s="34"/>
      <c r="H157" s="34"/>
      <c r="I157" s="34" t="s">
        <v>31</v>
      </c>
      <c r="J157" s="34"/>
      <c r="K157" s="34"/>
      <c r="L157" s="34"/>
      <c r="M157" s="34"/>
      <c r="N157" s="34"/>
      <c r="O157" s="34"/>
    </row>
    <row r="158" spans="1:15" ht="33" customHeight="1">
      <c r="A158" s="35" t="s">
        <v>120</v>
      </c>
      <c r="B158" s="35"/>
      <c r="C158" s="35"/>
      <c r="D158" s="35"/>
      <c r="E158" s="35"/>
      <c r="F158" s="35"/>
      <c r="G158" s="35"/>
      <c r="H158" s="35"/>
      <c r="I158" s="35" t="s">
        <v>120</v>
      </c>
      <c r="J158" s="35"/>
      <c r="K158" s="35"/>
      <c r="L158" s="35"/>
      <c r="M158" s="35"/>
      <c r="N158" s="35"/>
      <c r="O158" s="35"/>
    </row>
    <row r="159" spans="1:15" ht="33" customHeight="1" thickBot="1">
      <c r="A159" s="36"/>
      <c r="B159" s="37"/>
      <c r="C159" s="37"/>
      <c r="D159" s="94"/>
      <c r="E159" s="37"/>
      <c r="F159" s="37"/>
      <c r="G159" s="37"/>
      <c r="H159" s="40" t="s">
        <v>32</v>
      </c>
      <c r="I159" s="36"/>
      <c r="J159" s="41"/>
      <c r="K159" s="41"/>
      <c r="L159" s="41"/>
      <c r="M159" s="41"/>
      <c r="N159" s="41"/>
      <c r="O159" s="40" t="s">
        <v>32</v>
      </c>
    </row>
    <row r="160" spans="1:15" ht="33" customHeight="1">
      <c r="A160" s="42" t="s">
        <v>33</v>
      </c>
      <c r="B160" s="44" t="s">
        <v>34</v>
      </c>
      <c r="C160" s="44" t="s">
        <v>35</v>
      </c>
      <c r="D160" s="44" t="s">
        <v>36</v>
      </c>
      <c r="E160" s="44" t="s">
        <v>37</v>
      </c>
      <c r="F160" s="44" t="s">
        <v>38</v>
      </c>
      <c r="G160" s="44" t="s">
        <v>39</v>
      </c>
      <c r="H160" s="45" t="s">
        <v>40</v>
      </c>
      <c r="I160" s="42" t="s">
        <v>33</v>
      </c>
      <c r="J160" s="46" t="s">
        <v>41</v>
      </c>
      <c r="K160" s="44" t="s">
        <v>42</v>
      </c>
      <c r="L160" s="44" t="s">
        <v>43</v>
      </c>
      <c r="M160" s="44" t="s">
        <v>44</v>
      </c>
      <c r="N160" s="47" t="s">
        <v>45</v>
      </c>
      <c r="O160" s="48" t="s">
        <v>17</v>
      </c>
    </row>
    <row r="161" spans="1:15" ht="33" customHeight="1" thickBot="1">
      <c r="A161" s="49"/>
      <c r="B161" s="81" t="s">
        <v>14</v>
      </c>
      <c r="C161" s="51"/>
      <c r="D161" s="51"/>
      <c r="E161" s="51"/>
      <c r="F161" s="51"/>
      <c r="G161" s="51"/>
      <c r="H161" s="52"/>
      <c r="I161" s="49"/>
      <c r="J161" s="53"/>
      <c r="K161" s="51"/>
      <c r="L161" s="51"/>
      <c r="M161" s="51"/>
      <c r="N161" s="54"/>
      <c r="O161" s="55"/>
    </row>
    <row r="162" spans="1:15" ht="33" customHeight="1">
      <c r="A162" s="82" t="s">
        <v>66</v>
      </c>
      <c r="B162" s="83">
        <v>161000</v>
      </c>
      <c r="C162" s="83">
        <v>131000</v>
      </c>
      <c r="D162" s="83">
        <v>228000</v>
      </c>
      <c r="E162" s="83">
        <v>100000</v>
      </c>
      <c r="F162" s="83">
        <v>121000</v>
      </c>
      <c r="G162" s="83">
        <v>125000</v>
      </c>
      <c r="H162" s="83">
        <v>100000</v>
      </c>
      <c r="I162" s="82" t="s">
        <v>66</v>
      </c>
      <c r="J162" s="141">
        <v>100000</v>
      </c>
      <c r="K162" s="142">
        <v>100000</v>
      </c>
      <c r="L162" s="142">
        <v>104000</v>
      </c>
      <c r="M162" s="142">
        <v>76500</v>
      </c>
      <c r="N162" s="100">
        <v>76500</v>
      </c>
      <c r="O162" s="143">
        <f>B162+C162+D162+E162+F162+G162+H162+J162+K162+L162+M162+N162</f>
        <v>1423000</v>
      </c>
    </row>
    <row r="163" spans="1:15" ht="33" customHeight="1">
      <c r="A163" s="82" t="s">
        <v>67</v>
      </c>
      <c r="B163" s="83">
        <v>80000</v>
      </c>
      <c r="C163" s="83">
        <v>80000</v>
      </c>
      <c r="D163" s="83">
        <v>78000</v>
      </c>
      <c r="E163" s="83">
        <v>75000</v>
      </c>
      <c r="F163" s="83">
        <v>60000</v>
      </c>
      <c r="G163" s="83">
        <v>75000</v>
      </c>
      <c r="H163" s="84">
        <v>85000</v>
      </c>
      <c r="I163" s="82" t="s">
        <v>67</v>
      </c>
      <c r="J163" s="83">
        <v>90000</v>
      </c>
      <c r="K163" s="83">
        <v>78000</v>
      </c>
      <c r="L163" s="83">
        <v>78000</v>
      </c>
      <c r="M163" s="83">
        <v>78000</v>
      </c>
      <c r="N163" s="144">
        <v>78000</v>
      </c>
      <c r="O163" s="59">
        <f>SUM(J163+K163+L163+M163+N163+B163+C163+D163+E163+F163+G163+H163)</f>
        <v>935000</v>
      </c>
    </row>
    <row r="164" spans="1:15" ht="33" customHeight="1">
      <c r="A164" s="82" t="s">
        <v>121</v>
      </c>
      <c r="B164" s="83">
        <v>2800</v>
      </c>
      <c r="C164" s="83">
        <v>3500</v>
      </c>
      <c r="D164" s="83">
        <v>3500</v>
      </c>
      <c r="E164" s="83">
        <v>3500</v>
      </c>
      <c r="F164" s="83">
        <v>4000</v>
      </c>
      <c r="G164" s="83">
        <v>3500</v>
      </c>
      <c r="H164" s="84">
        <v>4000</v>
      </c>
      <c r="I164" s="82" t="s">
        <v>121</v>
      </c>
      <c r="J164" s="83">
        <v>4100</v>
      </c>
      <c r="K164" s="83">
        <v>4500</v>
      </c>
      <c r="L164" s="83">
        <v>4000</v>
      </c>
      <c r="M164" s="83">
        <v>3800</v>
      </c>
      <c r="N164" s="144">
        <v>3800</v>
      </c>
      <c r="O164" s="59">
        <f>B164+C164+D164+E164+F164+G164+H164+J164+K164+L164+M164+N164</f>
        <v>45000</v>
      </c>
    </row>
    <row r="165" spans="1:15" ht="33" customHeight="1">
      <c r="A165" s="85" t="s">
        <v>110</v>
      </c>
      <c r="B165" s="83">
        <v>47000</v>
      </c>
      <c r="C165" s="83">
        <v>50000</v>
      </c>
      <c r="D165" s="83">
        <v>55000</v>
      </c>
      <c r="E165" s="83">
        <v>55000</v>
      </c>
      <c r="F165" s="83">
        <v>50000</v>
      </c>
      <c r="G165" s="83">
        <v>42000</v>
      </c>
      <c r="H165" s="86">
        <v>41000</v>
      </c>
      <c r="I165" s="85" t="s">
        <v>110</v>
      </c>
      <c r="J165" s="83">
        <v>53000</v>
      </c>
      <c r="K165" s="83">
        <v>41000</v>
      </c>
      <c r="L165" s="83">
        <v>65000</v>
      </c>
      <c r="M165" s="83">
        <v>57500</v>
      </c>
      <c r="N165" s="144">
        <v>57500</v>
      </c>
      <c r="O165" s="59">
        <f>B165+C165+D165+E165+F165+G165+H165+J165+K165+L165+M165+N165</f>
        <v>614000</v>
      </c>
    </row>
    <row r="166" spans="1:15" ht="33" customHeight="1">
      <c r="A166" s="85" t="s">
        <v>122</v>
      </c>
      <c r="B166" s="83">
        <v>6600</v>
      </c>
      <c r="C166" s="83">
        <v>6500</v>
      </c>
      <c r="D166" s="83">
        <v>4500</v>
      </c>
      <c r="E166" s="83">
        <v>4700</v>
      </c>
      <c r="F166" s="83">
        <v>4800</v>
      </c>
      <c r="G166" s="83">
        <v>5300</v>
      </c>
      <c r="H166" s="84">
        <v>5100</v>
      </c>
      <c r="I166" s="85" t="s">
        <v>122</v>
      </c>
      <c r="J166" s="83">
        <v>5100</v>
      </c>
      <c r="K166" s="83">
        <v>3500</v>
      </c>
      <c r="L166" s="83">
        <v>5300</v>
      </c>
      <c r="M166" s="83">
        <v>5300</v>
      </c>
      <c r="N166" s="83">
        <v>5300</v>
      </c>
      <c r="O166" s="59">
        <f>B166+C166+D166+E166+F166+G166+H166+J166+K166+L166+M166+N166</f>
        <v>62000</v>
      </c>
    </row>
    <row r="167" spans="1:15" ht="33" customHeight="1">
      <c r="A167" s="56" t="s">
        <v>98</v>
      </c>
      <c r="B167" s="57">
        <f aca="true" t="shared" si="46" ref="B167:H167">+B168+B172</f>
        <v>474000</v>
      </c>
      <c r="C167" s="57">
        <f t="shared" si="46"/>
        <v>537500</v>
      </c>
      <c r="D167" s="57">
        <f t="shared" si="46"/>
        <v>576000</v>
      </c>
      <c r="E167" s="57">
        <f t="shared" si="46"/>
        <v>56000</v>
      </c>
      <c r="F167" s="57">
        <f t="shared" si="46"/>
        <v>51000</v>
      </c>
      <c r="G167" s="57">
        <f t="shared" si="46"/>
        <v>38500</v>
      </c>
      <c r="H167" s="60">
        <f t="shared" si="46"/>
        <v>53000</v>
      </c>
      <c r="I167" s="56" t="s">
        <v>98</v>
      </c>
      <c r="J167" s="57">
        <f>+J168+J172</f>
        <v>52000</v>
      </c>
      <c r="K167" s="57">
        <f>+K168+K172</f>
        <v>74000</v>
      </c>
      <c r="L167" s="57">
        <f>+L168+L172</f>
        <v>82000</v>
      </c>
      <c r="M167" s="57">
        <f>+M168+M172</f>
        <v>69000</v>
      </c>
      <c r="N167" s="60">
        <f>+N168+N172</f>
        <v>76000</v>
      </c>
      <c r="O167" s="59">
        <f aca="true" t="shared" si="47" ref="O167:O172">SUM(B167+C167+D167+E167+F167+G167+H167+J167+K167+L167+M167+N167)</f>
        <v>2139000</v>
      </c>
    </row>
    <row r="168" spans="1:15" ht="33" customHeight="1">
      <c r="A168" s="63" t="s">
        <v>58</v>
      </c>
      <c r="B168" s="64">
        <f aca="true" t="shared" si="48" ref="B168:H168">SUM(B169:B171)</f>
        <v>400000</v>
      </c>
      <c r="C168" s="64">
        <f t="shared" si="48"/>
        <v>480000</v>
      </c>
      <c r="D168" s="64">
        <f t="shared" si="48"/>
        <v>520000</v>
      </c>
      <c r="E168" s="64">
        <f t="shared" si="48"/>
        <v>0</v>
      </c>
      <c r="F168" s="64">
        <f t="shared" si="48"/>
        <v>0</v>
      </c>
      <c r="G168" s="64">
        <f t="shared" si="48"/>
        <v>0</v>
      </c>
      <c r="H168" s="65">
        <f t="shared" si="48"/>
        <v>0</v>
      </c>
      <c r="I168" s="63" t="s">
        <v>58</v>
      </c>
      <c r="J168" s="64">
        <f>SUM(J169:J171)</f>
        <v>0</v>
      </c>
      <c r="K168" s="64">
        <f>SUM(K169:K171)</f>
        <v>0</v>
      </c>
      <c r="L168" s="64">
        <f>SUM(L169:L171)</f>
        <v>0</v>
      </c>
      <c r="M168" s="64">
        <f>SUM(M169:M171)</f>
        <v>0</v>
      </c>
      <c r="N168" s="113">
        <f>SUM(N169:N171)</f>
        <v>0</v>
      </c>
      <c r="O168" s="66">
        <f t="shared" si="47"/>
        <v>1400000</v>
      </c>
    </row>
    <row r="169" spans="1:15" ht="33" customHeight="1">
      <c r="A169" s="90" t="s">
        <v>59</v>
      </c>
      <c r="B169" s="88">
        <v>280000</v>
      </c>
      <c r="C169" s="88">
        <v>336000</v>
      </c>
      <c r="D169" s="88">
        <v>364000</v>
      </c>
      <c r="E169" s="88">
        <v>0</v>
      </c>
      <c r="F169" s="88">
        <v>0</v>
      </c>
      <c r="G169" s="88">
        <v>0</v>
      </c>
      <c r="H169" s="89">
        <v>0</v>
      </c>
      <c r="I169" s="90" t="s">
        <v>59</v>
      </c>
      <c r="J169" s="88">
        <v>0</v>
      </c>
      <c r="K169" s="88">
        <v>0</v>
      </c>
      <c r="L169" s="88">
        <v>0</v>
      </c>
      <c r="M169" s="88">
        <v>0</v>
      </c>
      <c r="N169" s="114">
        <v>0</v>
      </c>
      <c r="O169" s="70">
        <f t="shared" si="47"/>
        <v>980000</v>
      </c>
    </row>
    <row r="170" spans="1:15" ht="33" customHeight="1">
      <c r="A170" s="87" t="s">
        <v>60</v>
      </c>
      <c r="B170" s="91">
        <v>118000</v>
      </c>
      <c r="C170" s="91">
        <v>141600</v>
      </c>
      <c r="D170" s="91">
        <v>153400</v>
      </c>
      <c r="E170" s="88">
        <v>0</v>
      </c>
      <c r="F170" s="88">
        <v>0</v>
      </c>
      <c r="G170" s="88">
        <v>0</v>
      </c>
      <c r="H170" s="89">
        <v>0</v>
      </c>
      <c r="I170" s="87" t="s">
        <v>60</v>
      </c>
      <c r="J170" s="88">
        <v>0</v>
      </c>
      <c r="K170" s="88">
        <v>0</v>
      </c>
      <c r="L170" s="88">
        <v>0</v>
      </c>
      <c r="M170" s="88">
        <v>0</v>
      </c>
      <c r="N170" s="114">
        <v>0</v>
      </c>
      <c r="O170" s="70">
        <f t="shared" si="47"/>
        <v>413000</v>
      </c>
    </row>
    <row r="171" spans="1:15" ht="33" customHeight="1">
      <c r="A171" s="115" t="s">
        <v>61</v>
      </c>
      <c r="B171" s="91">
        <v>2000</v>
      </c>
      <c r="C171" s="91">
        <v>2400</v>
      </c>
      <c r="D171" s="91">
        <v>2600</v>
      </c>
      <c r="E171" s="88">
        <v>0</v>
      </c>
      <c r="F171" s="88">
        <v>0</v>
      </c>
      <c r="G171" s="88">
        <v>0</v>
      </c>
      <c r="H171" s="89">
        <v>0</v>
      </c>
      <c r="I171" s="115" t="s">
        <v>61</v>
      </c>
      <c r="J171" s="88">
        <v>0</v>
      </c>
      <c r="K171" s="88">
        <v>0</v>
      </c>
      <c r="L171" s="88">
        <v>0</v>
      </c>
      <c r="M171" s="88">
        <v>0</v>
      </c>
      <c r="N171" s="114">
        <v>0</v>
      </c>
      <c r="O171" s="70">
        <f t="shared" si="47"/>
        <v>7000</v>
      </c>
    </row>
    <row r="172" spans="1:15" s="73" customFormat="1" ht="33" customHeight="1" thickBot="1">
      <c r="A172" s="72" t="s">
        <v>62</v>
      </c>
      <c r="B172" s="92">
        <v>74000</v>
      </c>
      <c r="C172" s="92">
        <v>57500</v>
      </c>
      <c r="D172" s="92">
        <v>56000</v>
      </c>
      <c r="E172" s="92">
        <v>56000</v>
      </c>
      <c r="F172" s="92">
        <v>51000</v>
      </c>
      <c r="G172" s="92">
        <v>38500</v>
      </c>
      <c r="H172" s="121">
        <v>53000</v>
      </c>
      <c r="I172" s="72" t="s">
        <v>62</v>
      </c>
      <c r="J172" s="92">
        <v>52000</v>
      </c>
      <c r="K172" s="92">
        <v>74000</v>
      </c>
      <c r="L172" s="92">
        <v>82000</v>
      </c>
      <c r="M172" s="92">
        <v>69000</v>
      </c>
      <c r="N172" s="92">
        <v>76000</v>
      </c>
      <c r="O172" s="145">
        <f t="shared" si="47"/>
        <v>739000</v>
      </c>
    </row>
    <row r="173" spans="1:15" ht="33" customHeight="1" thickBot="1">
      <c r="A173" s="74" t="s">
        <v>17</v>
      </c>
      <c r="B173" s="75">
        <f aca="true" t="shared" si="49" ref="B173:H173">SUM(B162:B163,B164:B167)</f>
        <v>771400</v>
      </c>
      <c r="C173" s="75">
        <f t="shared" si="49"/>
        <v>808500</v>
      </c>
      <c r="D173" s="75">
        <f t="shared" si="49"/>
        <v>945000</v>
      </c>
      <c r="E173" s="75">
        <f t="shared" si="49"/>
        <v>294200</v>
      </c>
      <c r="F173" s="75">
        <f t="shared" si="49"/>
        <v>290800</v>
      </c>
      <c r="G173" s="75">
        <f t="shared" si="49"/>
        <v>289300</v>
      </c>
      <c r="H173" s="76">
        <f t="shared" si="49"/>
        <v>288100</v>
      </c>
      <c r="I173" s="74" t="s">
        <v>17</v>
      </c>
      <c r="J173" s="75">
        <f aca="true" t="shared" si="50" ref="J173:O173">SUM(J162:J163,J164:J167)</f>
        <v>304200</v>
      </c>
      <c r="K173" s="75">
        <f t="shared" si="50"/>
        <v>301000</v>
      </c>
      <c r="L173" s="75">
        <f t="shared" si="50"/>
        <v>338300</v>
      </c>
      <c r="M173" s="75">
        <f t="shared" si="50"/>
        <v>290100</v>
      </c>
      <c r="N173" s="99">
        <f t="shared" si="50"/>
        <v>297100</v>
      </c>
      <c r="O173" s="77">
        <f t="shared" si="50"/>
        <v>5218000</v>
      </c>
    </row>
    <row r="174" spans="1:15" ht="33" customHeight="1">
      <c r="A174" s="78" t="s">
        <v>123</v>
      </c>
      <c r="B174" s="78"/>
      <c r="C174" s="78"/>
      <c r="D174" s="78"/>
      <c r="E174" s="78"/>
      <c r="F174" s="78"/>
      <c r="G174" s="78"/>
      <c r="H174" s="78"/>
      <c r="I174" s="78" t="s">
        <v>124</v>
      </c>
      <c r="J174" s="78"/>
      <c r="K174" s="78"/>
      <c r="L174" s="78"/>
      <c r="M174" s="78"/>
      <c r="N174" s="78"/>
      <c r="O174" s="78"/>
    </row>
    <row r="175" spans="1:15" ht="33" customHeight="1">
      <c r="A175" s="34" t="s">
        <v>31</v>
      </c>
      <c r="B175" s="34"/>
      <c r="C175" s="34"/>
      <c r="D175" s="34"/>
      <c r="E175" s="34"/>
      <c r="F175" s="34"/>
      <c r="G175" s="34"/>
      <c r="H175" s="34"/>
      <c r="I175" s="34" t="s">
        <v>31</v>
      </c>
      <c r="J175" s="34"/>
      <c r="K175" s="34"/>
      <c r="L175" s="34"/>
      <c r="M175" s="34"/>
      <c r="N175" s="34"/>
      <c r="O175" s="34"/>
    </row>
    <row r="176" spans="1:15" ht="33" customHeight="1">
      <c r="A176" s="35" t="s">
        <v>125</v>
      </c>
      <c r="B176" s="35"/>
      <c r="C176" s="35"/>
      <c r="D176" s="35"/>
      <c r="E176" s="35"/>
      <c r="F176" s="35"/>
      <c r="G176" s="35"/>
      <c r="H176" s="35"/>
      <c r="I176" s="35" t="s">
        <v>125</v>
      </c>
      <c r="J176" s="35"/>
      <c r="K176" s="35"/>
      <c r="L176" s="35"/>
      <c r="M176" s="35"/>
      <c r="N176" s="35"/>
      <c r="O176" s="35"/>
    </row>
    <row r="177" spans="1:15" ht="33" customHeight="1" thickBot="1">
      <c r="A177" s="36"/>
      <c r="B177" s="37"/>
      <c r="C177" s="37"/>
      <c r="D177" s="94"/>
      <c r="E177" s="37"/>
      <c r="F177" s="37"/>
      <c r="G177" s="37"/>
      <c r="H177" s="40" t="s">
        <v>32</v>
      </c>
      <c r="I177" s="36"/>
      <c r="J177" s="41"/>
      <c r="K177" s="41"/>
      <c r="L177" s="41"/>
      <c r="M177" s="41"/>
      <c r="N177" s="41"/>
      <c r="O177" s="40" t="s">
        <v>32</v>
      </c>
    </row>
    <row r="178" spans="1:15" ht="33" customHeight="1">
      <c r="A178" s="42" t="s">
        <v>33</v>
      </c>
      <c r="B178" s="44" t="s">
        <v>34</v>
      </c>
      <c r="C178" s="44" t="s">
        <v>35</v>
      </c>
      <c r="D178" s="44" t="s">
        <v>36</v>
      </c>
      <c r="E178" s="44" t="s">
        <v>37</v>
      </c>
      <c r="F178" s="44" t="s">
        <v>38</v>
      </c>
      <c r="G178" s="44" t="s">
        <v>39</v>
      </c>
      <c r="H178" s="45" t="s">
        <v>40</v>
      </c>
      <c r="I178" s="42" t="s">
        <v>33</v>
      </c>
      <c r="J178" s="46" t="s">
        <v>41</v>
      </c>
      <c r="K178" s="44" t="s">
        <v>42</v>
      </c>
      <c r="L178" s="44" t="s">
        <v>43</v>
      </c>
      <c r="M178" s="44" t="s">
        <v>44</v>
      </c>
      <c r="N178" s="47" t="s">
        <v>45</v>
      </c>
      <c r="O178" s="48" t="s">
        <v>17</v>
      </c>
    </row>
    <row r="179" spans="1:15" ht="33" customHeight="1" thickBot="1">
      <c r="A179" s="49"/>
      <c r="B179" s="81" t="s">
        <v>14</v>
      </c>
      <c r="C179" s="51"/>
      <c r="D179" s="51"/>
      <c r="E179" s="51"/>
      <c r="F179" s="51"/>
      <c r="G179" s="51"/>
      <c r="H179" s="52"/>
      <c r="I179" s="49"/>
      <c r="J179" s="53"/>
      <c r="K179" s="51"/>
      <c r="L179" s="51"/>
      <c r="M179" s="51"/>
      <c r="N179" s="54"/>
      <c r="O179" s="55"/>
    </row>
    <row r="180" spans="1:15" ht="33" customHeight="1">
      <c r="A180" s="146" t="s">
        <v>66</v>
      </c>
      <c r="B180" s="147">
        <v>140100300</v>
      </c>
      <c r="C180" s="147">
        <v>145100300</v>
      </c>
      <c r="D180" s="147">
        <v>145100300</v>
      </c>
      <c r="E180" s="147">
        <v>128071700</v>
      </c>
      <c r="F180" s="147">
        <v>125100300</v>
      </c>
      <c r="G180" s="147">
        <v>140100300</v>
      </c>
      <c r="H180" s="100">
        <v>125100300</v>
      </c>
      <c r="I180" s="146" t="s">
        <v>66</v>
      </c>
      <c r="J180" s="147">
        <v>125100300</v>
      </c>
      <c r="K180" s="147">
        <v>100100300</v>
      </c>
      <c r="L180" s="147">
        <v>105100300</v>
      </c>
      <c r="M180" s="147">
        <v>105100300</v>
      </c>
      <c r="N180" s="148">
        <v>100100300</v>
      </c>
      <c r="O180" s="143">
        <f>B180+C180+D180+E180+F180+G180+H180+J180+K180+L180+M180+N180</f>
        <v>1484175000</v>
      </c>
    </row>
    <row r="181" spans="1:15" ht="33" customHeight="1">
      <c r="A181" s="149" t="s">
        <v>78</v>
      </c>
      <c r="B181" s="109">
        <v>450000</v>
      </c>
      <c r="C181" s="109">
        <v>500000</v>
      </c>
      <c r="D181" s="109">
        <v>500000</v>
      </c>
      <c r="E181" s="109">
        <v>550000</v>
      </c>
      <c r="F181" s="109">
        <v>546000</v>
      </c>
      <c r="G181" s="109">
        <v>500000</v>
      </c>
      <c r="H181" s="86">
        <v>500000</v>
      </c>
      <c r="I181" s="149" t="s">
        <v>78</v>
      </c>
      <c r="J181" s="109">
        <v>500000</v>
      </c>
      <c r="K181" s="109">
        <v>400000</v>
      </c>
      <c r="L181" s="109">
        <v>400000</v>
      </c>
      <c r="M181" s="109">
        <v>400000</v>
      </c>
      <c r="N181" s="110">
        <v>400000</v>
      </c>
      <c r="O181" s="111">
        <f>B181+C181+D181+E181+F181+G181+H181+J181+K181+L181+M181+N181</f>
        <v>5646000</v>
      </c>
    </row>
    <row r="182" spans="1:15" ht="33" customHeight="1">
      <c r="A182" s="82" t="s">
        <v>96</v>
      </c>
      <c r="B182" s="57">
        <v>60000</v>
      </c>
      <c r="C182" s="57">
        <v>60000</v>
      </c>
      <c r="D182" s="57">
        <v>64000</v>
      </c>
      <c r="E182" s="57">
        <v>70000</v>
      </c>
      <c r="F182" s="57">
        <v>64000</v>
      </c>
      <c r="G182" s="57">
        <v>70000</v>
      </c>
      <c r="H182" s="61">
        <v>70000</v>
      </c>
      <c r="I182" s="82" t="s">
        <v>96</v>
      </c>
      <c r="J182" s="57">
        <v>60000</v>
      </c>
      <c r="K182" s="57">
        <v>60000</v>
      </c>
      <c r="L182" s="57">
        <v>60000</v>
      </c>
      <c r="M182" s="57">
        <v>60000</v>
      </c>
      <c r="N182" s="112">
        <v>60000</v>
      </c>
      <c r="O182" s="59">
        <f>SUM(B182+C182+D182+E182+F182+G182+H182+J182+K182+L182+M182+N182)</f>
        <v>758000</v>
      </c>
    </row>
    <row r="183" spans="1:15" ht="33" customHeight="1">
      <c r="A183" s="82" t="s">
        <v>69</v>
      </c>
      <c r="B183" s="83">
        <v>65000</v>
      </c>
      <c r="C183" s="83">
        <v>75000</v>
      </c>
      <c r="D183" s="83">
        <v>80000</v>
      </c>
      <c r="E183" s="83">
        <v>90000</v>
      </c>
      <c r="F183" s="83">
        <v>90000</v>
      </c>
      <c r="G183" s="83">
        <v>90000</v>
      </c>
      <c r="H183" s="84">
        <v>90000</v>
      </c>
      <c r="I183" s="82" t="s">
        <v>69</v>
      </c>
      <c r="J183" s="83">
        <v>65000</v>
      </c>
      <c r="K183" s="83">
        <v>65000</v>
      </c>
      <c r="L183" s="83">
        <v>65000</v>
      </c>
      <c r="M183" s="83">
        <v>65000</v>
      </c>
      <c r="N183" s="144">
        <v>64000</v>
      </c>
      <c r="O183" s="59">
        <f>B183+C183+D183+E183+F183+G183+H183+J183+K183+L183+M183+N183</f>
        <v>904000</v>
      </c>
    </row>
    <row r="184" spans="1:15" ht="33" customHeight="1">
      <c r="A184" s="85" t="s">
        <v>97</v>
      </c>
      <c r="B184" s="83">
        <v>33000</v>
      </c>
      <c r="C184" s="83">
        <v>35000</v>
      </c>
      <c r="D184" s="83">
        <v>35000</v>
      </c>
      <c r="E184" s="83">
        <v>35000</v>
      </c>
      <c r="F184" s="83">
        <v>35000</v>
      </c>
      <c r="G184" s="83">
        <v>35000</v>
      </c>
      <c r="H184" s="84">
        <v>33000</v>
      </c>
      <c r="I184" s="85" t="s">
        <v>97</v>
      </c>
      <c r="J184" s="83">
        <v>33000</v>
      </c>
      <c r="K184" s="83">
        <v>33000</v>
      </c>
      <c r="L184" s="83">
        <v>33000</v>
      </c>
      <c r="M184" s="83">
        <v>33000</v>
      </c>
      <c r="N184" s="83">
        <v>33000</v>
      </c>
      <c r="O184" s="59">
        <f>B184+C184+D184+E184+F184+G184+H184+J184+K184+L184+M184+N184</f>
        <v>406000</v>
      </c>
    </row>
    <row r="185" spans="1:15" ht="33" customHeight="1">
      <c r="A185" s="56" t="s">
        <v>98</v>
      </c>
      <c r="B185" s="57">
        <f aca="true" t="shared" si="51" ref="B185:H185">B186+B190</f>
        <v>383000</v>
      </c>
      <c r="C185" s="57">
        <f t="shared" si="51"/>
        <v>383500</v>
      </c>
      <c r="D185" s="57">
        <f t="shared" si="51"/>
        <v>553500</v>
      </c>
      <c r="E185" s="57">
        <f t="shared" si="51"/>
        <v>643000</v>
      </c>
      <c r="F185" s="57">
        <f t="shared" si="51"/>
        <v>323000</v>
      </c>
      <c r="G185" s="57">
        <f t="shared" si="51"/>
        <v>292500</v>
      </c>
      <c r="H185" s="61">
        <f t="shared" si="51"/>
        <v>262000</v>
      </c>
      <c r="I185" s="56" t="s">
        <v>98</v>
      </c>
      <c r="J185" s="57">
        <f>J186+J190</f>
        <v>257500</v>
      </c>
      <c r="K185" s="57">
        <f>K186+K190</f>
        <v>252500</v>
      </c>
      <c r="L185" s="57">
        <f>L186+L190</f>
        <v>243500</v>
      </c>
      <c r="M185" s="57">
        <f>M186+M190</f>
        <v>239500</v>
      </c>
      <c r="N185" s="112">
        <f>N186+N190</f>
        <v>239500</v>
      </c>
      <c r="O185" s="59">
        <f aca="true" t="shared" si="52" ref="O185:O190">SUM(B185+C185+D185+E185+F185+G185+H185+J185+K185+L185+M185+N185)</f>
        <v>4073000</v>
      </c>
    </row>
    <row r="186" spans="1:15" ht="33" customHeight="1">
      <c r="A186" s="63" t="s">
        <v>58</v>
      </c>
      <c r="B186" s="64">
        <f aca="true" t="shared" si="53" ref="B186:H186">SUM(B187:B189)</f>
        <v>150500</v>
      </c>
      <c r="C186" s="64">
        <f t="shared" si="53"/>
        <v>151000</v>
      </c>
      <c r="D186" s="64">
        <f t="shared" si="53"/>
        <v>311000</v>
      </c>
      <c r="E186" s="64">
        <f t="shared" si="53"/>
        <v>400500</v>
      </c>
      <c r="F186" s="64">
        <f t="shared" si="53"/>
        <v>90500</v>
      </c>
      <c r="G186" s="64">
        <f t="shared" si="53"/>
        <v>60000</v>
      </c>
      <c r="H186" s="104">
        <f t="shared" si="53"/>
        <v>25000</v>
      </c>
      <c r="I186" s="63" t="s">
        <v>58</v>
      </c>
      <c r="J186" s="64">
        <f>SUM(J187:J189)</f>
        <v>25000</v>
      </c>
      <c r="K186" s="64">
        <f>SUM(K187:K189)</f>
        <v>20000</v>
      </c>
      <c r="L186" s="64">
        <f>SUM(L187:L189)</f>
        <v>11000</v>
      </c>
      <c r="M186" s="64">
        <f>SUM(M187:M189)</f>
        <v>7000</v>
      </c>
      <c r="N186" s="113">
        <f>SUM(N187:N189)</f>
        <v>7000</v>
      </c>
      <c r="O186" s="66">
        <f t="shared" si="52"/>
        <v>1258500</v>
      </c>
    </row>
    <row r="187" spans="1:15" ht="33" customHeight="1">
      <c r="A187" s="90" t="s">
        <v>59</v>
      </c>
      <c r="B187" s="88">
        <v>100000</v>
      </c>
      <c r="C187" s="88">
        <v>100000</v>
      </c>
      <c r="D187" s="88">
        <v>250000</v>
      </c>
      <c r="E187" s="88">
        <v>300000</v>
      </c>
      <c r="F187" s="88">
        <v>70000</v>
      </c>
      <c r="G187" s="88">
        <v>50000</v>
      </c>
      <c r="H187" s="89">
        <v>20000</v>
      </c>
      <c r="I187" s="90" t="s">
        <v>59</v>
      </c>
      <c r="J187" s="88">
        <v>20000</v>
      </c>
      <c r="K187" s="88">
        <v>15000</v>
      </c>
      <c r="L187" s="88">
        <v>9000</v>
      </c>
      <c r="M187" s="88">
        <v>5000</v>
      </c>
      <c r="N187" s="114">
        <v>5000</v>
      </c>
      <c r="O187" s="70">
        <f t="shared" si="52"/>
        <v>944000</v>
      </c>
    </row>
    <row r="188" spans="1:15" ht="33" customHeight="1">
      <c r="A188" s="87" t="s">
        <v>60</v>
      </c>
      <c r="B188" s="88">
        <v>50000</v>
      </c>
      <c r="C188" s="88">
        <v>50000</v>
      </c>
      <c r="D188" s="88">
        <v>60000</v>
      </c>
      <c r="E188" s="88">
        <v>100000</v>
      </c>
      <c r="F188" s="88">
        <v>20000</v>
      </c>
      <c r="G188" s="88">
        <v>10000</v>
      </c>
      <c r="H188" s="89">
        <v>5000</v>
      </c>
      <c r="I188" s="87" t="s">
        <v>60</v>
      </c>
      <c r="J188" s="88">
        <v>5000</v>
      </c>
      <c r="K188" s="88">
        <v>5000</v>
      </c>
      <c r="L188" s="88">
        <v>2000</v>
      </c>
      <c r="M188" s="88">
        <v>2000</v>
      </c>
      <c r="N188" s="114">
        <v>2000</v>
      </c>
      <c r="O188" s="70">
        <f t="shared" si="52"/>
        <v>311000</v>
      </c>
    </row>
    <row r="189" spans="1:15" ht="33" customHeight="1">
      <c r="A189" s="90" t="s">
        <v>61</v>
      </c>
      <c r="B189" s="91">
        <v>500</v>
      </c>
      <c r="C189" s="91">
        <v>1000</v>
      </c>
      <c r="D189" s="91">
        <v>1000</v>
      </c>
      <c r="E189" s="88">
        <v>500</v>
      </c>
      <c r="F189" s="88">
        <v>500</v>
      </c>
      <c r="G189" s="88">
        <v>0</v>
      </c>
      <c r="H189" s="89">
        <v>0</v>
      </c>
      <c r="I189" s="90" t="s">
        <v>61</v>
      </c>
      <c r="J189" s="88">
        <v>0</v>
      </c>
      <c r="K189" s="88">
        <v>0</v>
      </c>
      <c r="L189" s="88">
        <v>0</v>
      </c>
      <c r="M189" s="88">
        <v>0</v>
      </c>
      <c r="N189" s="114">
        <v>0</v>
      </c>
      <c r="O189" s="70">
        <f t="shared" si="52"/>
        <v>3500</v>
      </c>
    </row>
    <row r="190" spans="1:15" s="73" customFormat="1" ht="33" customHeight="1" thickBot="1">
      <c r="A190" s="72" t="s">
        <v>62</v>
      </c>
      <c r="B190" s="150">
        <v>232500</v>
      </c>
      <c r="C190" s="150">
        <v>232500</v>
      </c>
      <c r="D190" s="150">
        <v>242500</v>
      </c>
      <c r="E190" s="150">
        <v>242500</v>
      </c>
      <c r="F190" s="150">
        <v>232500</v>
      </c>
      <c r="G190" s="150">
        <v>232500</v>
      </c>
      <c r="H190" s="121">
        <v>237000</v>
      </c>
      <c r="I190" s="72" t="s">
        <v>62</v>
      </c>
      <c r="J190" s="150">
        <v>232500</v>
      </c>
      <c r="K190" s="150">
        <v>232500</v>
      </c>
      <c r="L190" s="150">
        <v>232500</v>
      </c>
      <c r="M190" s="150">
        <v>232500</v>
      </c>
      <c r="N190" s="150">
        <v>232500</v>
      </c>
      <c r="O190" s="145">
        <f t="shared" si="52"/>
        <v>2814500</v>
      </c>
    </row>
    <row r="191" spans="1:15" ht="33" customHeight="1" thickBot="1">
      <c r="A191" s="74" t="s">
        <v>17</v>
      </c>
      <c r="B191" s="75">
        <f>SUM(B180:B185)</f>
        <v>141091300</v>
      </c>
      <c r="C191" s="75">
        <f aca="true" t="shared" si="54" ref="C191:H191">SUM(C180:C185)</f>
        <v>146153800</v>
      </c>
      <c r="D191" s="75">
        <f t="shared" si="54"/>
        <v>146332800</v>
      </c>
      <c r="E191" s="75">
        <f t="shared" si="54"/>
        <v>129459700</v>
      </c>
      <c r="F191" s="75">
        <f t="shared" si="54"/>
        <v>126158300</v>
      </c>
      <c r="G191" s="75">
        <f t="shared" si="54"/>
        <v>141087800</v>
      </c>
      <c r="H191" s="151">
        <f t="shared" si="54"/>
        <v>126055300</v>
      </c>
      <c r="I191" s="74" t="s">
        <v>17</v>
      </c>
      <c r="J191" s="75">
        <f>SUM(J180:J185)</f>
        <v>126015800</v>
      </c>
      <c r="K191" s="75">
        <f>SUM(K180:K185)</f>
        <v>100910800</v>
      </c>
      <c r="L191" s="75">
        <f>SUM(L180:L185)</f>
        <v>105901800</v>
      </c>
      <c r="M191" s="75">
        <f>SUM(M180:M185)</f>
        <v>105897800</v>
      </c>
      <c r="N191" s="75">
        <f>SUM(N180:N185)</f>
        <v>100896800</v>
      </c>
      <c r="O191" s="77">
        <f>SUM(B191:H191,J191:N191)</f>
        <v>1495962000</v>
      </c>
    </row>
    <row r="192" spans="1:15" ht="36.75" customHeight="1">
      <c r="A192" s="78" t="s">
        <v>126</v>
      </c>
      <c r="B192" s="78"/>
      <c r="C192" s="78"/>
      <c r="D192" s="78"/>
      <c r="E192" s="78"/>
      <c r="F192" s="78"/>
      <c r="G192" s="78"/>
      <c r="H192" s="78"/>
      <c r="I192" s="78" t="s">
        <v>127</v>
      </c>
      <c r="J192" s="78"/>
      <c r="K192" s="78"/>
      <c r="L192" s="78"/>
      <c r="M192" s="78"/>
      <c r="N192" s="78"/>
      <c r="O192" s="78"/>
    </row>
    <row r="193" spans="1:15" ht="36.75" customHeight="1">
      <c r="A193" s="34" t="s">
        <v>31</v>
      </c>
      <c r="B193" s="34"/>
      <c r="C193" s="34"/>
      <c r="D193" s="34"/>
      <c r="E193" s="34"/>
      <c r="F193" s="34"/>
      <c r="G193" s="34"/>
      <c r="H193" s="34"/>
      <c r="I193" s="34" t="s">
        <v>31</v>
      </c>
      <c r="J193" s="34"/>
      <c r="K193" s="34"/>
      <c r="L193" s="34"/>
      <c r="M193" s="34"/>
      <c r="N193" s="34"/>
      <c r="O193" s="34"/>
    </row>
    <row r="194" spans="1:15" ht="36.75" customHeight="1">
      <c r="A194" s="35" t="s">
        <v>128</v>
      </c>
      <c r="B194" s="35"/>
      <c r="C194" s="35"/>
      <c r="D194" s="35"/>
      <c r="E194" s="35"/>
      <c r="F194" s="35"/>
      <c r="G194" s="35"/>
      <c r="H194" s="35"/>
      <c r="I194" s="35" t="s">
        <v>128</v>
      </c>
      <c r="J194" s="35"/>
      <c r="K194" s="35"/>
      <c r="L194" s="35"/>
      <c r="M194" s="35"/>
      <c r="N194" s="35"/>
      <c r="O194" s="35"/>
    </row>
    <row r="195" spans="1:15" ht="36.75" customHeight="1" thickBot="1">
      <c r="A195" s="36"/>
      <c r="B195" s="37"/>
      <c r="C195" s="37"/>
      <c r="D195" s="94"/>
      <c r="E195" s="37"/>
      <c r="F195" s="37"/>
      <c r="G195" s="37"/>
      <c r="H195" s="40" t="s">
        <v>32</v>
      </c>
      <c r="I195" s="36"/>
      <c r="J195" s="41"/>
      <c r="K195" s="41"/>
      <c r="L195" s="41"/>
      <c r="M195" s="41"/>
      <c r="N195" s="41"/>
      <c r="O195" s="40" t="s">
        <v>32</v>
      </c>
    </row>
    <row r="196" spans="1:15" ht="36.75" customHeight="1">
      <c r="A196" s="42" t="s">
        <v>33</v>
      </c>
      <c r="B196" s="43" t="s">
        <v>34</v>
      </c>
      <c r="C196" s="44" t="s">
        <v>35</v>
      </c>
      <c r="D196" s="44" t="s">
        <v>36</v>
      </c>
      <c r="E196" s="44" t="s">
        <v>37</v>
      </c>
      <c r="F196" s="44" t="s">
        <v>38</v>
      </c>
      <c r="G196" s="44" t="s">
        <v>39</v>
      </c>
      <c r="H196" s="45" t="s">
        <v>40</v>
      </c>
      <c r="I196" s="42" t="s">
        <v>33</v>
      </c>
      <c r="J196" s="44" t="s">
        <v>41</v>
      </c>
      <c r="K196" s="44" t="s">
        <v>42</v>
      </c>
      <c r="L196" s="44" t="s">
        <v>43</v>
      </c>
      <c r="M196" s="44" t="s">
        <v>44</v>
      </c>
      <c r="N196" s="47" t="s">
        <v>45</v>
      </c>
      <c r="O196" s="48" t="s">
        <v>17</v>
      </c>
    </row>
    <row r="197" spans="1:15" ht="36.75" customHeight="1" thickBot="1">
      <c r="A197" s="49"/>
      <c r="B197" s="50" t="s">
        <v>14</v>
      </c>
      <c r="C197" s="51"/>
      <c r="D197" s="51"/>
      <c r="E197" s="51"/>
      <c r="F197" s="51"/>
      <c r="G197" s="51"/>
      <c r="H197" s="52"/>
      <c r="I197" s="49"/>
      <c r="J197" s="51"/>
      <c r="K197" s="51"/>
      <c r="L197" s="51"/>
      <c r="M197" s="51"/>
      <c r="N197" s="54"/>
      <c r="O197" s="55"/>
    </row>
    <row r="198" spans="1:15" ht="36.75" customHeight="1">
      <c r="A198" s="149" t="s">
        <v>66</v>
      </c>
      <c r="B198" s="152">
        <v>2000</v>
      </c>
      <c r="C198" s="83">
        <v>2000</v>
      </c>
      <c r="D198" s="83">
        <v>2000</v>
      </c>
      <c r="E198" s="83">
        <v>2000</v>
      </c>
      <c r="F198" s="83">
        <v>2000</v>
      </c>
      <c r="G198" s="83">
        <v>2000</v>
      </c>
      <c r="H198" s="84">
        <v>2000</v>
      </c>
      <c r="I198" s="149" t="s">
        <v>66</v>
      </c>
      <c r="J198" s="109">
        <v>2000</v>
      </c>
      <c r="K198" s="109">
        <v>2000</v>
      </c>
      <c r="L198" s="109">
        <v>2000</v>
      </c>
      <c r="M198" s="109">
        <v>2000</v>
      </c>
      <c r="N198" s="109">
        <v>2000</v>
      </c>
      <c r="O198" s="111">
        <f>SUM(J198+K198+L198+M198+N198+B198+C198+D198+E198+F198+G198+H198)</f>
        <v>24000</v>
      </c>
    </row>
    <row r="199" spans="1:15" ht="36.75" customHeight="1">
      <c r="A199" s="82" t="s">
        <v>103</v>
      </c>
      <c r="B199" s="152">
        <v>20000</v>
      </c>
      <c r="C199" s="83">
        <v>19000</v>
      </c>
      <c r="D199" s="83">
        <v>25000</v>
      </c>
      <c r="E199" s="83">
        <v>25000</v>
      </c>
      <c r="F199" s="83">
        <v>20000</v>
      </c>
      <c r="G199" s="83">
        <v>24000</v>
      </c>
      <c r="H199" s="84">
        <v>15000</v>
      </c>
      <c r="I199" s="82" t="s">
        <v>103</v>
      </c>
      <c r="J199" s="83">
        <v>16000</v>
      </c>
      <c r="K199" s="83">
        <v>26000</v>
      </c>
      <c r="L199" s="83">
        <v>27000</v>
      </c>
      <c r="M199" s="83">
        <v>28000</v>
      </c>
      <c r="N199" s="83">
        <v>25000</v>
      </c>
      <c r="O199" s="59">
        <f>SUM(J199+K199+L199+M199+N199+B199+C199+D199+E199+F199+G199+H199)</f>
        <v>270000</v>
      </c>
    </row>
    <row r="200" spans="1:15" ht="36.75" customHeight="1">
      <c r="A200" s="82" t="s">
        <v>104</v>
      </c>
      <c r="B200" s="152">
        <v>3400</v>
      </c>
      <c r="C200" s="83">
        <v>3400</v>
      </c>
      <c r="D200" s="83">
        <v>3400</v>
      </c>
      <c r="E200" s="83">
        <v>3500</v>
      </c>
      <c r="F200" s="83">
        <v>3400</v>
      </c>
      <c r="G200" s="83">
        <v>3400</v>
      </c>
      <c r="H200" s="84">
        <v>3500</v>
      </c>
      <c r="I200" s="82" t="s">
        <v>104</v>
      </c>
      <c r="J200" s="83">
        <v>3400</v>
      </c>
      <c r="K200" s="83">
        <v>3400</v>
      </c>
      <c r="L200" s="83">
        <v>3400</v>
      </c>
      <c r="M200" s="83">
        <v>3400</v>
      </c>
      <c r="N200" s="83">
        <v>3400</v>
      </c>
      <c r="O200" s="59">
        <f>SUM(J200+K200+L200+M200+N200+B200+C200+D200+E200+F200+G200+H200)</f>
        <v>41000</v>
      </c>
    </row>
    <row r="201" spans="1:15" ht="36.75" customHeight="1">
      <c r="A201" s="56" t="s">
        <v>105</v>
      </c>
      <c r="B201" s="153">
        <f aca="true" t="shared" si="55" ref="B201:H201">B202+B206</f>
        <v>31000</v>
      </c>
      <c r="C201" s="57">
        <f t="shared" si="55"/>
        <v>52000</v>
      </c>
      <c r="D201" s="57">
        <f t="shared" si="55"/>
        <v>236000</v>
      </c>
      <c r="E201" s="57">
        <f t="shared" si="55"/>
        <v>165000</v>
      </c>
      <c r="F201" s="57">
        <f t="shared" si="55"/>
        <v>70000</v>
      </c>
      <c r="G201" s="57">
        <f t="shared" si="55"/>
        <v>60000</v>
      </c>
      <c r="H201" s="61">
        <f t="shared" si="55"/>
        <v>30000</v>
      </c>
      <c r="I201" s="56" t="s">
        <v>105</v>
      </c>
      <c r="J201" s="57">
        <f>J202+J206</f>
        <v>30000</v>
      </c>
      <c r="K201" s="57">
        <f>K202+K206</f>
        <v>38000</v>
      </c>
      <c r="L201" s="57">
        <f>L202+L206</f>
        <v>20000</v>
      </c>
      <c r="M201" s="57">
        <f>M202+M206</f>
        <v>10000</v>
      </c>
      <c r="N201" s="57">
        <f>N202+N206</f>
        <v>8000</v>
      </c>
      <c r="O201" s="59">
        <f aca="true" t="shared" si="56" ref="O201:O206">SUM(B201+C201+D201+E201+F201+G201+H201+J201+K201+L201+M201+N201)</f>
        <v>750000</v>
      </c>
    </row>
    <row r="202" spans="1:15" ht="36.75" customHeight="1">
      <c r="A202" s="63" t="s">
        <v>58</v>
      </c>
      <c r="B202" s="154">
        <f aca="true" t="shared" si="57" ref="B202:H202">SUM(B203:B205)</f>
        <v>26500</v>
      </c>
      <c r="C202" s="68">
        <f t="shared" si="57"/>
        <v>41500</v>
      </c>
      <c r="D202" s="68">
        <f t="shared" si="57"/>
        <v>214500</v>
      </c>
      <c r="E202" s="68">
        <f t="shared" si="57"/>
        <v>156300</v>
      </c>
      <c r="F202" s="68">
        <f t="shared" si="57"/>
        <v>61000</v>
      </c>
      <c r="G202" s="68">
        <f t="shared" si="57"/>
        <v>51200</v>
      </c>
      <c r="H202" s="69">
        <f t="shared" si="57"/>
        <v>20000</v>
      </c>
      <c r="I202" s="63" t="s">
        <v>58</v>
      </c>
      <c r="J202" s="68">
        <f>SUM(J203:J205)</f>
        <v>20500</v>
      </c>
      <c r="K202" s="68">
        <f>SUM(K203:K205)</f>
        <v>25700</v>
      </c>
      <c r="L202" s="68">
        <f>SUM(L203:L205)</f>
        <v>13000</v>
      </c>
      <c r="M202" s="68">
        <f>SUM(M203:M205)</f>
        <v>2000</v>
      </c>
      <c r="N202" s="68">
        <f>SUM(N203:N205)</f>
        <v>1400</v>
      </c>
      <c r="O202" s="70">
        <f t="shared" si="56"/>
        <v>633600</v>
      </c>
    </row>
    <row r="203" spans="1:15" ht="36.75" customHeight="1">
      <c r="A203" s="90" t="s">
        <v>59</v>
      </c>
      <c r="B203" s="155">
        <v>21400</v>
      </c>
      <c r="C203" s="88">
        <v>30300</v>
      </c>
      <c r="D203" s="88">
        <v>167100</v>
      </c>
      <c r="E203" s="88">
        <v>124000</v>
      </c>
      <c r="F203" s="88">
        <v>48900</v>
      </c>
      <c r="G203" s="88">
        <v>41000</v>
      </c>
      <c r="H203" s="89">
        <v>15800</v>
      </c>
      <c r="I203" s="90" t="s">
        <v>59</v>
      </c>
      <c r="J203" s="88">
        <v>16000</v>
      </c>
      <c r="K203" s="88">
        <v>18000</v>
      </c>
      <c r="L203" s="88">
        <v>10000</v>
      </c>
      <c r="M203" s="88">
        <v>1200</v>
      </c>
      <c r="N203" s="88">
        <v>800</v>
      </c>
      <c r="O203" s="70">
        <f t="shared" si="56"/>
        <v>494500</v>
      </c>
    </row>
    <row r="204" spans="1:15" ht="36.75" customHeight="1">
      <c r="A204" s="87" t="s">
        <v>60</v>
      </c>
      <c r="B204" s="155">
        <v>5000</v>
      </c>
      <c r="C204" s="88">
        <v>11000</v>
      </c>
      <c r="D204" s="88">
        <v>46900</v>
      </c>
      <c r="E204" s="88">
        <v>32000</v>
      </c>
      <c r="F204" s="88">
        <v>12000</v>
      </c>
      <c r="G204" s="88">
        <v>10000</v>
      </c>
      <c r="H204" s="89">
        <v>4100</v>
      </c>
      <c r="I204" s="87" t="s">
        <v>60</v>
      </c>
      <c r="J204" s="88">
        <v>4400</v>
      </c>
      <c r="K204" s="88">
        <v>7600</v>
      </c>
      <c r="L204" s="88">
        <v>3000</v>
      </c>
      <c r="M204" s="88">
        <v>800</v>
      </c>
      <c r="N204" s="88">
        <v>600</v>
      </c>
      <c r="O204" s="70">
        <f t="shared" si="56"/>
        <v>137400</v>
      </c>
    </row>
    <row r="205" spans="1:15" ht="36.75" customHeight="1">
      <c r="A205" s="115" t="s">
        <v>61</v>
      </c>
      <c r="B205" s="156">
        <v>100</v>
      </c>
      <c r="C205" s="91">
        <v>200</v>
      </c>
      <c r="D205" s="91">
        <v>500</v>
      </c>
      <c r="E205" s="88">
        <v>300</v>
      </c>
      <c r="F205" s="88">
        <v>100</v>
      </c>
      <c r="G205" s="88">
        <v>200</v>
      </c>
      <c r="H205" s="89">
        <v>100</v>
      </c>
      <c r="I205" s="115" t="s">
        <v>61</v>
      </c>
      <c r="J205" s="88">
        <v>100</v>
      </c>
      <c r="K205" s="88">
        <v>100</v>
      </c>
      <c r="L205" s="88">
        <v>0</v>
      </c>
      <c r="M205" s="88">
        <v>0</v>
      </c>
      <c r="N205" s="88">
        <v>0</v>
      </c>
      <c r="O205" s="70">
        <f t="shared" si="56"/>
        <v>1700</v>
      </c>
    </row>
    <row r="206" spans="1:15" s="73" customFormat="1" ht="36.75" customHeight="1" thickBot="1">
      <c r="A206" s="72" t="s">
        <v>62</v>
      </c>
      <c r="B206" s="157">
        <v>4500</v>
      </c>
      <c r="C206" s="150">
        <v>10500</v>
      </c>
      <c r="D206" s="158">
        <v>21500</v>
      </c>
      <c r="E206" s="150">
        <v>8700</v>
      </c>
      <c r="F206" s="150">
        <v>9000</v>
      </c>
      <c r="G206" s="150">
        <v>8800</v>
      </c>
      <c r="H206" s="121">
        <v>10000</v>
      </c>
      <c r="I206" s="72" t="s">
        <v>62</v>
      </c>
      <c r="J206" s="158">
        <v>9500</v>
      </c>
      <c r="K206" s="150">
        <v>12300</v>
      </c>
      <c r="L206" s="150">
        <v>7000</v>
      </c>
      <c r="M206" s="150">
        <v>8000</v>
      </c>
      <c r="N206" s="158">
        <v>6600</v>
      </c>
      <c r="O206" s="66">
        <f t="shared" si="56"/>
        <v>116400</v>
      </c>
    </row>
    <row r="207" spans="1:15" ht="36.75" customHeight="1" thickBot="1">
      <c r="A207" s="74" t="s">
        <v>17</v>
      </c>
      <c r="B207" s="159">
        <f>SUM(B198:B201)</f>
        <v>56400</v>
      </c>
      <c r="C207" s="159">
        <f aca="true" t="shared" si="58" ref="C207:H207">SUM(C198:C201)</f>
        <v>76400</v>
      </c>
      <c r="D207" s="159">
        <f t="shared" si="58"/>
        <v>266400</v>
      </c>
      <c r="E207" s="159">
        <f t="shared" si="58"/>
        <v>195500</v>
      </c>
      <c r="F207" s="159">
        <f t="shared" si="58"/>
        <v>95400</v>
      </c>
      <c r="G207" s="159">
        <f t="shared" si="58"/>
        <v>89400</v>
      </c>
      <c r="H207" s="160">
        <f t="shared" si="58"/>
        <v>50500</v>
      </c>
      <c r="I207" s="74" t="s">
        <v>17</v>
      </c>
      <c r="J207" s="161">
        <f>SUM(J198:J201)</f>
        <v>51400</v>
      </c>
      <c r="K207" s="159">
        <f>SUM(K198:K201)</f>
        <v>69400</v>
      </c>
      <c r="L207" s="159">
        <f>SUM(L198:L201)</f>
        <v>52400</v>
      </c>
      <c r="M207" s="159">
        <f>SUM(M198:M201)</f>
        <v>43400</v>
      </c>
      <c r="N207" s="159">
        <f>SUM(N198:N201)</f>
        <v>38400</v>
      </c>
      <c r="O207" s="77">
        <f>SUM(B207:H207,J207:N207)</f>
        <v>1085000</v>
      </c>
    </row>
  </sheetData>
  <sheetProtection/>
  <mergeCells count="88">
    <mergeCell ref="A194:H194"/>
    <mergeCell ref="I194:O194"/>
    <mergeCell ref="A196:A197"/>
    <mergeCell ref="I196:I197"/>
    <mergeCell ref="A178:A179"/>
    <mergeCell ref="I178:I179"/>
    <mergeCell ref="A192:H192"/>
    <mergeCell ref="I192:O192"/>
    <mergeCell ref="A193:H193"/>
    <mergeCell ref="I193:O193"/>
    <mergeCell ref="A174:H174"/>
    <mergeCell ref="I174:O174"/>
    <mergeCell ref="A175:H175"/>
    <mergeCell ref="I175:O175"/>
    <mergeCell ref="A176:H176"/>
    <mergeCell ref="I176:O176"/>
    <mergeCell ref="A157:H157"/>
    <mergeCell ref="I157:O157"/>
    <mergeCell ref="A158:H158"/>
    <mergeCell ref="I158:O158"/>
    <mergeCell ref="A160:A161"/>
    <mergeCell ref="I160:I161"/>
    <mergeCell ref="A140:H140"/>
    <mergeCell ref="I140:O140"/>
    <mergeCell ref="A142:A143"/>
    <mergeCell ref="I142:I143"/>
    <mergeCell ref="A156:H156"/>
    <mergeCell ref="I156:O156"/>
    <mergeCell ref="A125:A126"/>
    <mergeCell ref="I125:I126"/>
    <mergeCell ref="A138:H138"/>
    <mergeCell ref="I138:O138"/>
    <mergeCell ref="A139:H139"/>
    <mergeCell ref="I139:O139"/>
    <mergeCell ref="A121:H121"/>
    <mergeCell ref="I121:O121"/>
    <mergeCell ref="A122:H122"/>
    <mergeCell ref="I122:O122"/>
    <mergeCell ref="A123:H123"/>
    <mergeCell ref="I123:O123"/>
    <mergeCell ref="A106:H106"/>
    <mergeCell ref="I106:O106"/>
    <mergeCell ref="A107:H107"/>
    <mergeCell ref="I107:O107"/>
    <mergeCell ref="A109:A110"/>
    <mergeCell ref="I109:I110"/>
    <mergeCell ref="A89:H89"/>
    <mergeCell ref="I89:O89"/>
    <mergeCell ref="A91:A92"/>
    <mergeCell ref="I91:I92"/>
    <mergeCell ref="A105:H105"/>
    <mergeCell ref="I105:O105"/>
    <mergeCell ref="A69:A70"/>
    <mergeCell ref="I69:I70"/>
    <mergeCell ref="A87:H87"/>
    <mergeCell ref="I87:O87"/>
    <mergeCell ref="A88:H88"/>
    <mergeCell ref="I88:O88"/>
    <mergeCell ref="A65:H65"/>
    <mergeCell ref="I65:O65"/>
    <mergeCell ref="A66:H66"/>
    <mergeCell ref="I66:O66"/>
    <mergeCell ref="A67:H67"/>
    <mergeCell ref="I67:O67"/>
    <mergeCell ref="A47:H47"/>
    <mergeCell ref="I47:O47"/>
    <mergeCell ref="A48:H48"/>
    <mergeCell ref="I48:O48"/>
    <mergeCell ref="A50:A51"/>
    <mergeCell ref="I50:I51"/>
    <mergeCell ref="A27:H27"/>
    <mergeCell ref="I27:O27"/>
    <mergeCell ref="A29:A30"/>
    <mergeCell ref="I29:I30"/>
    <mergeCell ref="A46:H46"/>
    <mergeCell ref="I46:O46"/>
    <mergeCell ref="A5:A6"/>
    <mergeCell ref="I5:I6"/>
    <mergeCell ref="A25:H25"/>
    <mergeCell ref="I25:O25"/>
    <mergeCell ref="A26:H26"/>
    <mergeCell ref="I26:O26"/>
    <mergeCell ref="A1:H1"/>
    <mergeCell ref="I1:O1"/>
    <mergeCell ref="A2:H2"/>
    <mergeCell ref="I2:O2"/>
    <mergeCell ref="A3:H3"/>
    <mergeCell ref="I3:O3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2011-03-23T07:22:49Z</dcterms:created>
  <dcterms:modified xsi:type="dcterms:W3CDTF">2011-03-23T07:25:08Z</dcterms:modified>
  <cp:category/>
  <cp:version/>
  <cp:contentType/>
  <cp:contentStatus/>
</cp:coreProperties>
</file>