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190" activeTab="0"/>
  </bookViews>
  <sheets>
    <sheet name="ใบปะหน้า" sheetId="1" r:id="rId1"/>
    <sheet name="ภาคที่9" sheetId="2" r:id="rId2"/>
  </sheets>
  <externalReferences>
    <externalReference r:id="rId5"/>
  </externalReferences>
  <definedNames>
    <definedName name="_xlnm.Print_Area" localSheetId="0">'ใบปะหน้า'!$A$1:$F$16,'ใบปะหน้า'!#REF!,'ใบปะหน้า'!#REF!,'ใบปะหน้า'!#REF!,'ใบปะหน้า'!#REF!,'ใบปะหน้า'!#REF!,'ใบปะหน้า'!#REF!,'ใบปะหน้า'!#REF!,'ใบปะหน้า'!#REF!,'ใบปะหน้า'!$A$20:$F$32,'ใบปะหน้า'!#REF!</definedName>
    <definedName name="_xlnm.Print_Area" localSheetId="1">'ภาคที่9'!$A$1:$O$22</definedName>
  </definedNames>
  <calcPr fullCalcOnLoad="1"/>
</workbook>
</file>

<file path=xl/sharedStrings.xml><?xml version="1.0" encoding="utf-8"?>
<sst xmlns="http://schemas.openxmlformats.org/spreadsheetml/2006/main" count="407" uniqueCount="100">
  <si>
    <t>เป้าหมายรายได้ภาษีสรรพสามิต  ประจำปีงบประมาณ 2554</t>
  </si>
  <si>
    <t>ทั่วราชอาณาจักร</t>
  </si>
  <si>
    <t>สำนักงานสรรพสามิต</t>
  </si>
  <si>
    <t>รวมรายได้ (บาท)</t>
  </si>
  <si>
    <t>ภาคที่ 1</t>
  </si>
  <si>
    <t>ภาคที่ 2</t>
  </si>
  <si>
    <t>ภาคที่ 3</t>
  </si>
  <si>
    <t>ภาคที่ 4</t>
  </si>
  <si>
    <t>ภาคที่ 5</t>
  </si>
  <si>
    <t>ภาคที่ 6</t>
  </si>
  <si>
    <t>ภาคที่ 7</t>
  </si>
  <si>
    <t>ภาคที่ 8</t>
  </si>
  <si>
    <t>ภาคที่ 9</t>
  </si>
  <si>
    <t>ภาคที่ 10</t>
  </si>
  <si>
    <t xml:space="preserve"> </t>
  </si>
  <si>
    <t>รวมทั่วราชอาณาจักร</t>
  </si>
  <si>
    <t>สำนักงานสรรพสามิตพื้นที่</t>
  </si>
  <si>
    <t>รวม</t>
  </si>
  <si>
    <t>สำนักงานสรรพสามิตภาคที่ 9</t>
  </si>
  <si>
    <t>สงขลา</t>
  </si>
  <si>
    <t>ตรัง</t>
  </si>
  <si>
    <t>นราธิวาส</t>
  </si>
  <si>
    <t>ปัตตานี</t>
  </si>
  <si>
    <t>พัทลุง</t>
  </si>
  <si>
    <t>ยะลา</t>
  </si>
  <si>
    <t>สตูล</t>
  </si>
  <si>
    <t xml:space="preserve"> - 179 -</t>
  </si>
  <si>
    <t xml:space="preserve"> - 180 -</t>
  </si>
  <si>
    <t>เป้าหมายรายได้ภาษีสรรพสามิต ประจำปีงบประมาณ 2554</t>
  </si>
  <si>
    <t>หน่วย : บาท</t>
  </si>
  <si>
    <t>เดือน                                                                                                     รายได้</t>
  </si>
  <si>
    <t>ตุลาคม</t>
  </si>
  <si>
    <t>พฤศจิกายน</t>
  </si>
  <si>
    <t>ธันวาคม</t>
  </si>
  <si>
    <t>มกราคม</t>
  </si>
  <si>
    <t>กุมภาพันธ์</t>
  </si>
  <si>
    <t xml:space="preserve"> มีนาคม</t>
  </si>
  <si>
    <t>เมษายน</t>
  </si>
  <si>
    <t>พฤษภาคม</t>
  </si>
  <si>
    <t xml:space="preserve"> มิถุนายน</t>
  </si>
  <si>
    <t>กรกฎาคม</t>
  </si>
  <si>
    <t>สิงหาคม</t>
  </si>
  <si>
    <t>กันยายน</t>
  </si>
  <si>
    <t xml:space="preserve">   1. สุรา</t>
  </si>
  <si>
    <t xml:space="preserve">   2. เครื่องดื่ม</t>
  </si>
  <si>
    <t xml:space="preserve">   3. น้ำมันและผลิตภัณฑ์น้ำมัน</t>
  </si>
  <si>
    <t xml:space="preserve">   4. รถยนต์</t>
  </si>
  <si>
    <t xml:space="preserve">   5. ผลิตภัณฑ์เครื่องหอมและเครื่องสำอาง</t>
  </si>
  <si>
    <t xml:space="preserve">   6. แบตเตอรี่</t>
  </si>
  <si>
    <t xml:space="preserve">   7. สนามกอล์ฟ</t>
  </si>
  <si>
    <t xml:space="preserve">   8. ไนท์คลับ</t>
  </si>
  <si>
    <t xml:space="preserve">   9. อาบอบนวด</t>
  </si>
  <si>
    <t xml:space="preserve">   10. รายได้เบ็ดเตล็ด</t>
  </si>
  <si>
    <t xml:space="preserve">        ก. ใบอนุญาต</t>
  </si>
  <si>
    <t xml:space="preserve">              - สุรา</t>
  </si>
  <si>
    <t xml:space="preserve">              - ยาสูบ</t>
  </si>
  <si>
    <t xml:space="preserve">              - ไพ่</t>
  </si>
  <si>
    <t xml:space="preserve">        ข. เบ็ดเตล็ด</t>
  </si>
  <si>
    <t xml:space="preserve"> - 181 -</t>
  </si>
  <si>
    <t xml:space="preserve"> - 182 -</t>
  </si>
  <si>
    <t>สำนักงานสรรพสามิตพื้นที่สงขลา</t>
  </si>
  <si>
    <t xml:space="preserve">   5. แบตเตอรี่</t>
  </si>
  <si>
    <t xml:space="preserve">   6. สนามกอล์ฟ</t>
  </si>
  <si>
    <t xml:space="preserve">   7. ไนท์คลับ</t>
  </si>
  <si>
    <t xml:space="preserve">   8. อาบอบนวด</t>
  </si>
  <si>
    <t xml:space="preserve">   9. รายได้เบ็ดเตล็ด</t>
  </si>
  <si>
    <t xml:space="preserve"> - 183 -</t>
  </si>
  <si>
    <t xml:space="preserve"> - 184 -</t>
  </si>
  <si>
    <t>สำนักงานสรรพสามิตพื้นที่ตรัง</t>
  </si>
  <si>
    <t xml:space="preserve">   3. ผลิตภัณฑ์เครื่องหอมและเครื่องสำอาง</t>
  </si>
  <si>
    <t xml:space="preserve">   4. สนามกอล์ฟ</t>
  </si>
  <si>
    <t xml:space="preserve">   5. ไนท์คลับ</t>
  </si>
  <si>
    <t xml:space="preserve">   6. อาบอบนวด</t>
  </si>
  <si>
    <t xml:space="preserve">   7. รายได้เบ็ดเตล็ด</t>
  </si>
  <si>
    <t xml:space="preserve"> - 185 -</t>
  </si>
  <si>
    <t xml:space="preserve"> - 186 -</t>
  </si>
  <si>
    <t>สำนักงานสรรพสามิตพื้นที่นราธิวาส</t>
  </si>
  <si>
    <t xml:space="preserve">   1. สุรา </t>
  </si>
  <si>
    <t xml:space="preserve">   2. เครื่องดื่ม </t>
  </si>
  <si>
    <t xml:space="preserve">   3. สนามกอล์ฟ</t>
  </si>
  <si>
    <t xml:space="preserve">   4. ไนท์คลับ</t>
  </si>
  <si>
    <t xml:space="preserve">   5. รายได้เบ็ดเตล็ด</t>
  </si>
  <si>
    <t xml:space="preserve"> - 187 -</t>
  </si>
  <si>
    <t xml:space="preserve"> - 188 -  </t>
  </si>
  <si>
    <t>สำนักงานสรรพสามิตพื้นที่ปัตตานี</t>
  </si>
  <si>
    <t xml:space="preserve">   1. เครื่องดื่ม </t>
  </si>
  <si>
    <t xml:space="preserve">   2. ไนท์คลับ</t>
  </si>
  <si>
    <t xml:space="preserve">   3. อาบอบนวด</t>
  </si>
  <si>
    <t xml:space="preserve">   4. รายได้เบ็ดเตล็ด</t>
  </si>
  <si>
    <t xml:space="preserve"> - 189 -</t>
  </si>
  <si>
    <t xml:space="preserve"> - 190 -</t>
  </si>
  <si>
    <t>สำนักงานสรรพสามิตพื้นที่พัทลุง</t>
  </si>
  <si>
    <t xml:space="preserve"> - 191 -</t>
  </si>
  <si>
    <t xml:space="preserve"> - 192 -</t>
  </si>
  <si>
    <t>สำนักงานสรรพสามิตพื้นที่ยะลา</t>
  </si>
  <si>
    <t xml:space="preserve">   3. ไนท์คลับ</t>
  </si>
  <si>
    <t xml:space="preserve"> - 193 -</t>
  </si>
  <si>
    <t xml:space="preserve"> - 194 -</t>
  </si>
  <si>
    <t>สำนักงานสรรพสามิตพื้นที่สตูล</t>
  </si>
  <si>
    <t xml:space="preserve">   3. รายได้เบ็ดเตล็ด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</si>
</sst>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5">
    <font>
      <sz val="14"/>
      <name val="AngsanaUPC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20"/>
      <name val="AngsanaUPC"/>
      <family val="1"/>
    </font>
    <font>
      <sz val="20"/>
      <name val="AngsanaUPC"/>
      <family val="1"/>
    </font>
    <font>
      <b/>
      <sz val="16"/>
      <name val="JasmineUPC"/>
      <family val="1"/>
    </font>
    <font>
      <sz val="10"/>
      <name val="Courier"/>
      <family val="0"/>
    </font>
    <font>
      <sz val="15"/>
      <name val="AngsanaUPC"/>
      <family val="1"/>
    </font>
    <font>
      <b/>
      <sz val="15"/>
      <name val="EucrosiaUPC"/>
      <family val="1"/>
    </font>
    <font>
      <b/>
      <sz val="16"/>
      <name val="BrowalliaUPC"/>
      <family val="2"/>
    </font>
    <font>
      <sz val="16"/>
      <name val="JasmineUPC"/>
      <family val="1"/>
    </font>
    <font>
      <b/>
      <sz val="18"/>
      <name val="BrowalliaUPC"/>
      <family val="2"/>
    </font>
    <font>
      <b/>
      <sz val="16"/>
      <name val="AngsanaUPC"/>
      <family val="1"/>
    </font>
    <font>
      <b/>
      <sz val="15"/>
      <name val="AngsanaUPC"/>
      <family val="0"/>
    </font>
    <font>
      <b/>
      <sz val="18"/>
      <name val="AngsanaUPC"/>
      <family val="1"/>
    </font>
    <font>
      <sz val="15"/>
      <name val="Courier"/>
      <family val="0"/>
    </font>
    <font>
      <b/>
      <sz val="15"/>
      <name val="Courier"/>
      <family val="0"/>
    </font>
    <font>
      <sz val="15"/>
      <name val="BrowalliaUPC"/>
      <family val="2"/>
    </font>
    <font>
      <b/>
      <sz val="15"/>
      <name val="BrowalliaUPC"/>
      <family val="2"/>
    </font>
    <font>
      <b/>
      <i/>
      <sz val="15"/>
      <name val="AngsanaUPC"/>
      <family val="0"/>
    </font>
    <font>
      <i/>
      <sz val="15"/>
      <name val="BrowalliaUPC"/>
      <family val="2"/>
    </font>
    <font>
      <b/>
      <i/>
      <sz val="15"/>
      <name val="BrowalliaUPC"/>
      <family val="2"/>
    </font>
    <font>
      <i/>
      <sz val="15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medium"/>
      <right style="medium"/>
      <top style="medium"/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>
        <color indexed="63"/>
      </left>
      <right style="thin"/>
      <top style="medium"/>
      <bottom style="dotted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38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38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187" fontId="18" fillId="0" borderId="0" xfId="36" applyNumberFormat="1" applyFont="1" applyBorder="1" applyAlignment="1">
      <alignment horizontal="center"/>
    </xf>
    <xf numFmtId="0" fontId="0" fillId="0" borderId="0" xfId="0" applyFont="1" applyAlignment="1">
      <alignment/>
    </xf>
    <xf numFmtId="187" fontId="19" fillId="0" borderId="0" xfId="36" applyNumberFormat="1" applyFont="1" applyBorder="1" applyAlignment="1">
      <alignment/>
    </xf>
    <xf numFmtId="0" fontId="19" fillId="0" borderId="0" xfId="0" applyFont="1" applyAlignment="1">
      <alignment/>
    </xf>
    <xf numFmtId="187" fontId="18" fillId="0" borderId="0" xfId="36" applyNumberFormat="1" applyFont="1" applyFill="1" applyBorder="1" applyAlignment="1" applyProtection="1">
      <alignment horizontal="center"/>
      <protection locked="0"/>
    </xf>
    <xf numFmtId="187" fontId="20" fillId="0" borderId="10" xfId="36" applyNumberFormat="1" applyFont="1" applyFill="1" applyBorder="1" applyAlignment="1" applyProtection="1">
      <alignment horizontal="center"/>
      <protection locked="0"/>
    </xf>
    <xf numFmtId="187" fontId="21" fillId="0" borderId="11" xfId="36" applyNumberFormat="1" applyFont="1" applyFill="1" applyBorder="1" applyAlignment="1">
      <alignment/>
    </xf>
    <xf numFmtId="187" fontId="22" fillId="0" borderId="11" xfId="36" applyNumberFormat="1" applyFont="1" applyFill="1" applyBorder="1" applyAlignment="1" applyProtection="1">
      <alignment/>
      <protection locked="0"/>
    </xf>
    <xf numFmtId="187" fontId="20" fillId="0" borderId="12" xfId="36" applyNumberFormat="1" applyFont="1" applyFill="1" applyBorder="1" applyAlignment="1" applyProtection="1">
      <alignment horizontal="center"/>
      <protection locked="0"/>
    </xf>
    <xf numFmtId="187" fontId="23" fillId="0" borderId="0" xfId="36" applyNumberFormat="1" applyFont="1" applyBorder="1" applyAlignment="1" applyProtection="1">
      <alignment horizontal="left"/>
      <protection locked="0"/>
    </xf>
    <xf numFmtId="187" fontId="0" fillId="0" borderId="0" xfId="36" applyNumberFormat="1" applyFont="1" applyBorder="1" applyAlignment="1">
      <alignment/>
    </xf>
    <xf numFmtId="187" fontId="22" fillId="0" borderId="0" xfId="36" applyNumberFormat="1" applyFont="1" applyBorder="1" applyAlignment="1" applyProtection="1">
      <alignment/>
      <protection locked="0"/>
    </xf>
    <xf numFmtId="187" fontId="24" fillId="0" borderId="0" xfId="36" applyNumberFormat="1" applyFont="1" applyBorder="1" applyAlignment="1" applyProtection="1">
      <alignment/>
      <protection locked="0"/>
    </xf>
    <xf numFmtId="187" fontId="22" fillId="0" borderId="0" xfId="36" applyNumberFormat="1" applyFont="1" applyBorder="1" applyAlignment="1">
      <alignment/>
    </xf>
    <xf numFmtId="187" fontId="20" fillId="0" borderId="10" xfId="36" applyNumberFormat="1" applyFont="1" applyFill="1" applyBorder="1" applyAlignment="1" applyProtection="1">
      <alignment horizontal="center"/>
      <protection/>
    </xf>
    <xf numFmtId="187" fontId="25" fillId="0" borderId="11" xfId="36" applyNumberFormat="1" applyFont="1" applyFill="1" applyBorder="1" applyAlignment="1">
      <alignment/>
    </xf>
    <xf numFmtId="187" fontId="26" fillId="0" borderId="12" xfId="36" applyNumberFormat="1" applyFont="1" applyFill="1" applyBorder="1" applyAlignment="1" applyProtection="1">
      <alignment/>
      <protection/>
    </xf>
    <xf numFmtId="187" fontId="27" fillId="0" borderId="0" xfId="36" applyNumberFormat="1" applyFont="1" applyAlignment="1" applyProtection="1">
      <alignment horizontal="centerContinuous"/>
      <protection locked="0"/>
    </xf>
    <xf numFmtId="187" fontId="0" fillId="0" borderId="0" xfId="36" applyNumberFormat="1" applyFont="1" applyAlignment="1">
      <alignment horizontal="centerContinuous"/>
    </xf>
    <xf numFmtId="187" fontId="22" fillId="0" borderId="0" xfId="36" applyNumberFormat="1" applyFont="1" applyAlignment="1" applyProtection="1">
      <alignment horizontal="centerContinuous"/>
      <protection locked="0"/>
    </xf>
    <xf numFmtId="187" fontId="20" fillId="0" borderId="0" xfId="36" applyNumberFormat="1" applyFont="1" applyBorder="1" applyAlignment="1" applyProtection="1">
      <alignment horizontal="center"/>
      <protection locked="0"/>
    </xf>
    <xf numFmtId="187" fontId="22" fillId="0" borderId="0" xfId="36" applyNumberFormat="1" applyFont="1" applyFill="1" applyAlignment="1">
      <alignment horizontal="centerContinuous"/>
    </xf>
    <xf numFmtId="187" fontId="21" fillId="0" borderId="0" xfId="36" applyNumberFormat="1" applyFont="1" applyFill="1" applyAlignment="1">
      <alignment horizontal="centerContinuous"/>
    </xf>
    <xf numFmtId="187" fontId="27" fillId="0" borderId="10" xfId="36" applyNumberFormat="1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/>
    </xf>
    <xf numFmtId="187" fontId="28" fillId="0" borderId="11" xfId="36" applyNumberFormat="1" applyFont="1" applyFill="1" applyBorder="1" applyAlignment="1" applyProtection="1">
      <alignment/>
      <protection locked="0"/>
    </xf>
    <xf numFmtId="187" fontId="27" fillId="0" borderId="12" xfId="36" applyNumberFormat="1" applyFont="1" applyFill="1" applyBorder="1" applyAlignment="1" applyProtection="1">
      <alignment horizontal="center"/>
      <protection locked="0"/>
    </xf>
    <xf numFmtId="187" fontId="28" fillId="0" borderId="0" xfId="36" applyNumberFormat="1" applyFont="1" applyAlignment="1" applyProtection="1">
      <alignment horizontal="left"/>
      <protection locked="0"/>
    </xf>
    <xf numFmtId="187" fontId="28" fillId="0" borderId="0" xfId="36" applyNumberFormat="1" applyFont="1" applyAlignment="1" applyProtection="1">
      <alignment/>
      <protection locked="0"/>
    </xf>
    <xf numFmtId="187" fontId="24" fillId="0" borderId="0" xfId="36" applyNumberFormat="1" applyFont="1" applyAlignment="1" applyProtection="1">
      <alignment/>
      <protection/>
    </xf>
    <xf numFmtId="187" fontId="28" fillId="0" borderId="0" xfId="36" applyNumberFormat="1" applyFont="1" applyAlignment="1" applyProtection="1">
      <alignment horizontal="left"/>
      <protection/>
    </xf>
    <xf numFmtId="187" fontId="27" fillId="0" borderId="0" xfId="36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/>
    </xf>
    <xf numFmtId="187" fontId="28" fillId="0" borderId="0" xfId="36" applyNumberFormat="1" applyFont="1" applyFill="1" applyBorder="1" applyAlignment="1" applyProtection="1">
      <alignment/>
      <protection locked="0"/>
    </xf>
    <xf numFmtId="187" fontId="28" fillId="0" borderId="0" xfId="36" applyNumberFormat="1" applyFont="1" applyAlignment="1">
      <alignment/>
    </xf>
    <xf numFmtId="187" fontId="24" fillId="0" borderId="12" xfId="36" applyNumberFormat="1" applyFont="1" applyFill="1" applyBorder="1" applyAlignment="1" applyProtection="1">
      <alignment horizontal="center"/>
      <protection locked="0"/>
    </xf>
    <xf numFmtId="187" fontId="24" fillId="0" borderId="0" xfId="36" applyNumberFormat="1" applyFont="1" applyFill="1" applyBorder="1" applyAlignment="1" applyProtection="1">
      <alignment horizontal="center"/>
      <protection locked="0"/>
    </xf>
    <xf numFmtId="187" fontId="29" fillId="0" borderId="0" xfId="0" applyNumberFormat="1" applyFont="1" applyAlignment="1">
      <alignment/>
    </xf>
    <xf numFmtId="187" fontId="22" fillId="0" borderId="0" xfId="36" applyNumberFormat="1" applyFont="1" applyFill="1" applyBorder="1" applyAlignment="1" applyProtection="1">
      <alignment horizontal="centerContinuous"/>
      <protection locked="0"/>
    </xf>
    <xf numFmtId="187" fontId="30" fillId="0" borderId="0" xfId="36" applyNumberFormat="1" applyFont="1" applyFill="1" applyBorder="1" applyAlignment="1">
      <alignment horizontal="centerContinuous"/>
    </xf>
    <xf numFmtId="187" fontId="22" fillId="0" borderId="0" xfId="36" applyNumberFormat="1" applyFont="1" applyFill="1" applyBorder="1" applyAlignment="1">
      <alignment horizontal="centerContinuous"/>
    </xf>
    <xf numFmtId="187" fontId="22" fillId="0" borderId="0" xfId="36" applyNumberFormat="1" applyFont="1" applyFill="1" applyBorder="1" applyAlignment="1" applyProtection="1">
      <alignment horizontal="centerContinuous"/>
      <protection/>
    </xf>
    <xf numFmtId="187" fontId="22" fillId="0" borderId="0" xfId="36" applyNumberFormat="1" applyFont="1" applyFill="1" applyBorder="1" applyAlignment="1" applyProtection="1">
      <alignment horizontal="centerContinuous"/>
      <protection/>
    </xf>
    <xf numFmtId="0" fontId="22" fillId="0" borderId="0" xfId="0" applyFont="1" applyFill="1" applyAlignment="1">
      <alignment/>
    </xf>
    <xf numFmtId="187" fontId="28" fillId="0" borderId="0" xfId="36" applyNumberFormat="1" applyFont="1" applyFill="1" applyAlignment="1" applyProtection="1">
      <alignment horizontal="centerContinuous"/>
      <protection locked="0"/>
    </xf>
    <xf numFmtId="187" fontId="31" fillId="0" borderId="0" xfId="36" applyNumberFormat="1" applyFont="1" applyFill="1" applyAlignment="1">
      <alignment horizontal="centerContinuous"/>
    </xf>
    <xf numFmtId="187" fontId="28" fillId="0" borderId="0" xfId="36" applyNumberFormat="1" applyFont="1" applyFill="1" applyAlignment="1">
      <alignment horizontal="centerContinuous"/>
    </xf>
    <xf numFmtId="187" fontId="28" fillId="0" borderId="0" xfId="36" applyNumberFormat="1" applyFont="1" applyFill="1" applyBorder="1" applyAlignment="1" applyProtection="1">
      <alignment horizontal="centerContinuous"/>
      <protection/>
    </xf>
    <xf numFmtId="187" fontId="28" fillId="0" borderId="0" xfId="36" applyNumberFormat="1" applyFont="1" applyFill="1" applyBorder="1" applyAlignment="1" applyProtection="1">
      <alignment horizontal="centerContinuous"/>
      <protection locked="0"/>
    </xf>
    <xf numFmtId="187" fontId="31" fillId="0" borderId="0" xfId="36" applyNumberFormat="1" applyFont="1" applyFill="1" applyBorder="1" applyAlignment="1">
      <alignment/>
    </xf>
    <xf numFmtId="187" fontId="22" fillId="0" borderId="0" xfId="36" applyNumberFormat="1" applyFont="1" applyFill="1" applyBorder="1" applyAlignment="1" applyProtection="1">
      <alignment/>
      <protection locked="0"/>
    </xf>
    <xf numFmtId="187" fontId="22" fillId="0" borderId="0" xfId="36" applyNumberFormat="1" applyFont="1" applyFill="1" applyBorder="1" applyAlignment="1">
      <alignment/>
    </xf>
    <xf numFmtId="187" fontId="22" fillId="0" borderId="0" xfId="36" applyNumberFormat="1" applyFont="1" applyFill="1" applyBorder="1" applyAlignment="1">
      <alignment/>
    </xf>
    <xf numFmtId="187" fontId="28" fillId="0" borderId="0" xfId="36" applyNumberFormat="1" applyFont="1" applyFill="1" applyBorder="1" applyAlignment="1" applyProtection="1">
      <alignment horizontal="center"/>
      <protection locked="0"/>
    </xf>
    <xf numFmtId="187" fontId="22" fillId="0" borderId="0" xfId="36" applyNumberFormat="1" applyFont="1" applyFill="1" applyBorder="1" applyAlignment="1" applyProtection="1">
      <alignment/>
      <protection/>
    </xf>
    <xf numFmtId="187" fontId="28" fillId="0" borderId="0" xfId="36" applyNumberFormat="1" applyFont="1" applyFill="1" applyBorder="1" applyAlignment="1" applyProtection="1">
      <alignment horizontal="center"/>
      <protection locked="0"/>
    </xf>
    <xf numFmtId="0" fontId="28" fillId="0" borderId="13" xfId="0" applyFont="1" applyFill="1" applyBorder="1" applyAlignment="1">
      <alignment horizontal="left" vertical="center" wrapText="1" indent="1" readingOrder="2"/>
    </xf>
    <xf numFmtId="187" fontId="28" fillId="0" borderId="14" xfId="36" applyNumberFormat="1" applyFont="1" applyFill="1" applyBorder="1" applyAlignment="1" applyProtection="1">
      <alignment horizontal="center"/>
      <protection locked="0"/>
    </xf>
    <xf numFmtId="187" fontId="28" fillId="0" borderId="15" xfId="36" applyNumberFormat="1" applyFont="1" applyFill="1" applyBorder="1" applyAlignment="1" applyProtection="1">
      <alignment horizontal="center"/>
      <protection locked="0"/>
    </xf>
    <xf numFmtId="187" fontId="28" fillId="0" borderId="16" xfId="36" applyNumberFormat="1" applyFont="1" applyFill="1" applyBorder="1" applyAlignment="1" applyProtection="1">
      <alignment horizontal="center"/>
      <protection locked="0"/>
    </xf>
    <xf numFmtId="187" fontId="28" fillId="0" borderId="17" xfId="36" applyNumberFormat="1" applyFont="1" applyFill="1" applyBorder="1" applyAlignment="1" applyProtection="1">
      <alignment horizontal="center"/>
      <protection locked="0"/>
    </xf>
    <xf numFmtId="187" fontId="28" fillId="0" borderId="18" xfId="36" applyNumberFormat="1" applyFont="1" applyFill="1" applyBorder="1" applyAlignment="1" applyProtection="1">
      <alignment horizontal="center"/>
      <protection locked="0"/>
    </xf>
    <xf numFmtId="0" fontId="28" fillId="0" borderId="19" xfId="0" applyFont="1" applyFill="1" applyBorder="1" applyAlignment="1">
      <alignment horizontal="left" vertical="center" wrapText="1" indent="1" readingOrder="2"/>
    </xf>
    <xf numFmtId="187" fontId="28" fillId="0" borderId="20" xfId="36" applyNumberFormat="1" applyFont="1" applyFill="1" applyBorder="1" applyAlignment="1" applyProtection="1">
      <alignment horizontal="left"/>
      <protection locked="0"/>
    </xf>
    <xf numFmtId="187" fontId="28" fillId="0" borderId="21" xfId="36" applyNumberFormat="1" applyFont="1" applyFill="1" applyBorder="1" applyAlignment="1" applyProtection="1">
      <alignment/>
      <protection locked="0"/>
    </xf>
    <xf numFmtId="187" fontId="28" fillId="0" borderId="22" xfId="36" applyNumberFormat="1" applyFont="1" applyFill="1" applyBorder="1" applyAlignment="1" applyProtection="1">
      <alignment/>
      <protection locked="0"/>
    </xf>
    <xf numFmtId="187" fontId="28" fillId="0" borderId="23" xfId="36" applyNumberFormat="1" applyFont="1" applyFill="1" applyBorder="1" applyAlignment="1" applyProtection="1">
      <alignment/>
      <protection locked="0"/>
    </xf>
    <xf numFmtId="187" fontId="28" fillId="0" borderId="24" xfId="36" applyNumberFormat="1" applyFont="1" applyFill="1" applyBorder="1" applyAlignment="1" applyProtection="1">
      <alignment/>
      <protection locked="0"/>
    </xf>
    <xf numFmtId="187" fontId="28" fillId="0" borderId="25" xfId="36" applyNumberFormat="1" applyFont="1" applyFill="1" applyBorder="1" applyAlignment="1" applyProtection="1">
      <alignment horizontal="left"/>
      <protection locked="0"/>
    </xf>
    <xf numFmtId="187" fontId="32" fillId="0" borderId="26" xfId="36" applyNumberFormat="1" applyFont="1" applyFill="1" applyBorder="1" applyAlignment="1" applyProtection="1">
      <alignment/>
      <protection/>
    </xf>
    <xf numFmtId="187" fontId="32" fillId="0" borderId="27" xfId="36" applyNumberFormat="1" applyFont="1" applyFill="1" applyBorder="1" applyAlignment="1" applyProtection="1">
      <alignment/>
      <protection/>
    </xf>
    <xf numFmtId="187" fontId="32" fillId="0" borderId="28" xfId="36" applyNumberFormat="1" applyFont="1" applyFill="1" applyBorder="1" applyAlignment="1" applyProtection="1">
      <alignment/>
      <protection/>
    </xf>
    <xf numFmtId="187" fontId="32" fillId="0" borderId="29" xfId="36" applyNumberFormat="1" applyFont="1" applyFill="1" applyBorder="1" applyAlignment="1" applyProtection="1">
      <alignment/>
      <protection/>
    </xf>
    <xf numFmtId="187" fontId="33" fillId="0" borderId="30" xfId="36" applyNumberFormat="1" applyFont="1" applyFill="1" applyBorder="1" applyAlignment="1" applyProtection="1">
      <alignment/>
      <protection/>
    </xf>
    <xf numFmtId="187" fontId="28" fillId="0" borderId="30" xfId="36" applyNumberFormat="1" applyFont="1" applyFill="1" applyBorder="1" applyAlignment="1" applyProtection="1" quotePrefix="1">
      <alignment horizontal="left"/>
      <protection locked="0"/>
    </xf>
    <xf numFmtId="187" fontId="32" fillId="0" borderId="31" xfId="36" applyNumberFormat="1" applyFont="1" applyFill="1" applyBorder="1" applyAlignment="1" applyProtection="1">
      <alignment/>
      <protection/>
    </xf>
    <xf numFmtId="187" fontId="32" fillId="0" borderId="32" xfId="36" applyNumberFormat="1" applyFont="1" applyFill="1" applyBorder="1" applyAlignment="1" applyProtection="1">
      <alignment/>
      <protection/>
    </xf>
    <xf numFmtId="187" fontId="32" fillId="0" borderId="33" xfId="36" applyNumberFormat="1" applyFont="1" applyFill="1" applyBorder="1" applyAlignment="1" applyProtection="1">
      <alignment/>
      <protection/>
    </xf>
    <xf numFmtId="187" fontId="28" fillId="0" borderId="34" xfId="36" applyNumberFormat="1" applyFont="1" applyFill="1" applyBorder="1" applyAlignment="1" applyProtection="1" quotePrefix="1">
      <alignment horizontal="left"/>
      <protection/>
    </xf>
    <xf numFmtId="187" fontId="32" fillId="0" borderId="35" xfId="36" applyNumberFormat="1" applyFont="1" applyFill="1" applyBorder="1" applyAlignment="1" applyProtection="1">
      <alignment/>
      <protection/>
    </xf>
    <xf numFmtId="187" fontId="32" fillId="0" borderId="36" xfId="36" applyNumberFormat="1" applyFont="1" applyFill="1" applyBorder="1" applyAlignment="1" applyProtection="1">
      <alignment/>
      <protection/>
    </xf>
    <xf numFmtId="187" fontId="33" fillId="0" borderId="34" xfId="36" applyNumberFormat="1" applyFont="1" applyFill="1" applyBorder="1" applyAlignment="1" applyProtection="1">
      <alignment/>
      <protection/>
    </xf>
    <xf numFmtId="187" fontId="32" fillId="0" borderId="37" xfId="36" applyNumberFormat="1" applyFont="1" applyFill="1" applyBorder="1" applyAlignment="1" applyProtection="1">
      <alignment/>
      <protection/>
    </xf>
    <xf numFmtId="187" fontId="32" fillId="0" borderId="38" xfId="36" applyNumberFormat="1" applyFont="1" applyFill="1" applyBorder="1" applyAlignment="1" applyProtection="1">
      <alignment/>
      <protection/>
    </xf>
    <xf numFmtId="187" fontId="28" fillId="0" borderId="34" xfId="36" applyNumberFormat="1" applyFont="1" applyFill="1" applyBorder="1" applyAlignment="1" applyProtection="1">
      <alignment horizontal="left"/>
      <protection/>
    </xf>
    <xf numFmtId="187" fontId="28" fillId="0" borderId="34" xfId="36" applyNumberFormat="1" applyFont="1" applyFill="1" applyBorder="1" applyAlignment="1" applyProtection="1">
      <alignment horizontal="left"/>
      <protection locked="0"/>
    </xf>
    <xf numFmtId="187" fontId="34" fillId="0" borderId="39" xfId="36" applyNumberFormat="1" applyFont="1" applyFill="1" applyBorder="1" applyAlignment="1" applyProtection="1" quotePrefix="1">
      <alignment horizontal="left"/>
      <protection locked="0"/>
    </xf>
    <xf numFmtId="187" fontId="35" fillId="0" borderId="40" xfId="36" applyNumberFormat="1" applyFont="1" applyFill="1" applyBorder="1" applyAlignment="1">
      <alignment/>
    </xf>
    <xf numFmtId="187" fontId="35" fillId="0" borderId="41" xfId="36" applyNumberFormat="1" applyFont="1" applyFill="1" applyBorder="1" applyAlignment="1">
      <alignment/>
    </xf>
    <xf numFmtId="187" fontId="35" fillId="0" borderId="42" xfId="36" applyNumberFormat="1" applyFont="1" applyFill="1" applyBorder="1" applyAlignment="1">
      <alignment/>
    </xf>
    <xf numFmtId="187" fontId="35" fillId="0" borderId="43" xfId="36" applyNumberFormat="1" applyFont="1" applyFill="1" applyBorder="1" applyAlignment="1">
      <alignment/>
    </xf>
    <xf numFmtId="187" fontId="36" fillId="0" borderId="39" xfId="36" applyNumberFormat="1" applyFont="1" applyFill="1" applyBorder="1" applyAlignment="1" applyProtection="1">
      <alignment/>
      <protection/>
    </xf>
    <xf numFmtId="187" fontId="28" fillId="0" borderId="39" xfId="36" applyNumberFormat="1" applyFont="1" applyFill="1" applyBorder="1" applyAlignment="1" applyProtection="1" quotePrefix="1">
      <alignment horizontal="left"/>
      <protection locked="0"/>
    </xf>
    <xf numFmtId="187" fontId="32" fillId="0" borderId="40" xfId="36" applyNumberFormat="1" applyFont="1" applyFill="1" applyBorder="1" applyAlignment="1" applyProtection="1">
      <alignment/>
      <protection/>
    </xf>
    <xf numFmtId="187" fontId="32" fillId="0" borderId="41" xfId="36" applyNumberFormat="1" applyFont="1" applyFill="1" applyBorder="1" applyAlignment="1" applyProtection="1">
      <alignment/>
      <protection/>
    </xf>
    <xf numFmtId="187" fontId="32" fillId="0" borderId="42" xfId="36" applyNumberFormat="1" applyFont="1" applyFill="1" applyBorder="1" applyAlignment="1" applyProtection="1">
      <alignment/>
      <protection/>
    </xf>
    <xf numFmtId="187" fontId="32" fillId="0" borderId="43" xfId="36" applyNumberFormat="1" applyFont="1" applyFill="1" applyBorder="1" applyAlignment="1" applyProtection="1">
      <alignment/>
      <protection/>
    </xf>
    <xf numFmtId="187" fontId="33" fillId="0" borderId="39" xfId="36" applyNumberFormat="1" applyFont="1" applyFill="1" applyBorder="1" applyAlignment="1" applyProtection="1">
      <alignment/>
      <protection/>
    </xf>
    <xf numFmtId="187" fontId="28" fillId="0" borderId="39" xfId="36" applyNumberFormat="1" applyFont="1" applyFill="1" applyBorder="1" applyAlignment="1" applyProtection="1">
      <alignment horizontal="left"/>
      <protection locked="0"/>
    </xf>
    <xf numFmtId="187" fontId="35" fillId="0" borderId="40" xfId="36" applyNumberFormat="1" applyFont="1" applyFill="1" applyBorder="1" applyAlignment="1" applyProtection="1">
      <alignment/>
      <protection/>
    </xf>
    <xf numFmtId="187" fontId="35" fillId="0" borderId="0" xfId="36" applyNumberFormat="1" applyFont="1" applyFill="1" applyBorder="1" applyAlignment="1" applyProtection="1">
      <alignment/>
      <protection/>
    </xf>
    <xf numFmtId="187" fontId="35" fillId="0" borderId="44" xfId="36" applyNumberFormat="1" applyFont="1" applyFill="1" applyBorder="1" applyAlignment="1" applyProtection="1">
      <alignment/>
      <protection/>
    </xf>
    <xf numFmtId="187" fontId="35" fillId="0" borderId="22" xfId="36" applyNumberFormat="1" applyFont="1" applyFill="1" applyBorder="1" applyAlignment="1" applyProtection="1">
      <alignment/>
      <protection/>
    </xf>
    <xf numFmtId="0" fontId="37" fillId="0" borderId="0" xfId="0" applyFont="1" applyFill="1" applyAlignment="1">
      <alignment/>
    </xf>
    <xf numFmtId="187" fontId="28" fillId="0" borderId="45" xfId="36" applyNumberFormat="1" applyFont="1" applyFill="1" applyBorder="1" applyAlignment="1" applyProtection="1">
      <alignment horizontal="center"/>
      <protection/>
    </xf>
    <xf numFmtId="187" fontId="33" fillId="0" borderId="46" xfId="36" applyNumberFormat="1" applyFont="1" applyFill="1" applyBorder="1" applyAlignment="1" applyProtection="1">
      <alignment horizontal="centerContinuous"/>
      <protection locked="0"/>
    </xf>
    <xf numFmtId="187" fontId="33" fillId="0" borderId="47" xfId="36" applyNumberFormat="1" applyFont="1" applyFill="1" applyBorder="1" applyAlignment="1" applyProtection="1">
      <alignment horizontal="centerContinuous"/>
      <protection locked="0"/>
    </xf>
    <xf numFmtId="187" fontId="33" fillId="0" borderId="45" xfId="36" applyNumberFormat="1" applyFont="1" applyFill="1" applyBorder="1" applyAlignment="1" applyProtection="1">
      <alignment horizontal="centerContinuous"/>
      <protection locked="0"/>
    </xf>
    <xf numFmtId="187" fontId="33" fillId="0" borderId="48" xfId="36" applyNumberFormat="1" applyFont="1" applyFill="1" applyBorder="1" applyAlignment="1" applyProtection="1">
      <alignment horizontal="centerContinuous"/>
      <protection locked="0"/>
    </xf>
    <xf numFmtId="187" fontId="28" fillId="0" borderId="30" xfId="36" applyNumberFormat="1" applyFont="1" applyFill="1" applyBorder="1" applyAlignment="1" applyProtection="1" quotePrefix="1">
      <alignment horizontal="left"/>
      <protection locked="0"/>
    </xf>
    <xf numFmtId="187" fontId="28" fillId="0" borderId="34" xfId="36" applyNumberFormat="1" applyFont="1" applyFill="1" applyBorder="1" applyAlignment="1" applyProtection="1" quotePrefix="1">
      <alignment horizontal="left"/>
      <protection/>
    </xf>
    <xf numFmtId="187" fontId="32" fillId="0" borderId="35" xfId="36" applyNumberFormat="1" applyFont="1" applyFill="1" applyBorder="1" applyAlignment="1" applyProtection="1">
      <alignment/>
      <protection locked="0"/>
    </xf>
    <xf numFmtId="187" fontId="32" fillId="0" borderId="36" xfId="36" applyNumberFormat="1" applyFont="1" applyFill="1" applyBorder="1" applyAlignment="1" applyProtection="1">
      <alignment/>
      <protection locked="0"/>
    </xf>
    <xf numFmtId="187" fontId="32" fillId="0" borderId="49" xfId="36" applyNumberFormat="1" applyFont="1" applyFill="1" applyBorder="1" applyAlignment="1" applyProtection="1">
      <alignment/>
      <protection locked="0"/>
    </xf>
    <xf numFmtId="187" fontId="32" fillId="0" borderId="40" xfId="36" applyNumberFormat="1" applyFont="1" applyFill="1" applyBorder="1" applyAlignment="1" applyProtection="1">
      <alignment/>
      <protection locked="0"/>
    </xf>
    <xf numFmtId="187" fontId="32" fillId="0" borderId="43" xfId="36" applyNumberFormat="1" applyFont="1" applyFill="1" applyBorder="1" applyAlignment="1" applyProtection="1">
      <alignment/>
      <protection locked="0"/>
    </xf>
    <xf numFmtId="187" fontId="32" fillId="0" borderId="41" xfId="36" applyNumberFormat="1" applyFont="1" applyFill="1" applyBorder="1" applyAlignment="1" applyProtection="1">
      <alignment/>
      <protection locked="0"/>
    </xf>
    <xf numFmtId="187" fontId="35" fillId="0" borderId="40" xfId="36" applyNumberFormat="1" applyFont="1" applyFill="1" applyBorder="1" applyAlignment="1" applyProtection="1">
      <alignment/>
      <protection locked="0"/>
    </xf>
    <xf numFmtId="187" fontId="35" fillId="0" borderId="43" xfId="36" applyNumberFormat="1" applyFont="1" applyFill="1" applyBorder="1" applyAlignment="1" applyProtection="1">
      <alignment/>
      <protection locked="0"/>
    </xf>
    <xf numFmtId="187" fontId="33" fillId="0" borderId="45" xfId="36" applyNumberFormat="1" applyFont="1" applyFill="1" applyBorder="1" applyAlignment="1" applyProtection="1">
      <alignment/>
      <protection/>
    </xf>
    <xf numFmtId="187" fontId="28" fillId="0" borderId="21" xfId="36" applyNumberFormat="1" applyFont="1" applyFill="1" applyBorder="1" applyAlignment="1" applyProtection="1">
      <alignment horizontal="left"/>
      <protection locked="0"/>
    </xf>
    <xf numFmtId="187" fontId="32" fillId="0" borderId="49" xfId="36" applyNumberFormat="1" applyFont="1" applyFill="1" applyBorder="1" applyAlignment="1" applyProtection="1">
      <alignment/>
      <protection/>
    </xf>
    <xf numFmtId="187" fontId="28" fillId="0" borderId="34" xfId="36" applyNumberFormat="1" applyFont="1" applyFill="1" applyBorder="1" applyAlignment="1" applyProtection="1" quotePrefix="1">
      <alignment horizontal="left"/>
      <protection locked="0"/>
    </xf>
    <xf numFmtId="187" fontId="35" fillId="0" borderId="41" xfId="36" applyNumberFormat="1" applyFont="1" applyFill="1" applyBorder="1" applyAlignment="1" applyProtection="1">
      <alignment/>
      <protection locked="0"/>
    </xf>
    <xf numFmtId="187" fontId="32" fillId="0" borderId="26" xfId="36" applyNumberFormat="1" applyFont="1" applyFill="1" applyBorder="1" applyAlignment="1" applyProtection="1">
      <alignment/>
      <protection locked="0"/>
    </xf>
    <xf numFmtId="187" fontId="32" fillId="0" borderId="31" xfId="36" applyNumberFormat="1" applyFont="1" applyFill="1" applyBorder="1" applyAlignment="1" applyProtection="1">
      <alignment/>
      <protection locked="0"/>
    </xf>
    <xf numFmtId="187" fontId="35" fillId="0" borderId="43" xfId="36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187" fontId="34" fillId="0" borderId="24" xfId="36" applyNumberFormat="1" applyFont="1" applyFill="1" applyBorder="1" applyAlignment="1" applyProtection="1" quotePrefix="1">
      <alignment horizontal="left"/>
      <protection locked="0"/>
    </xf>
    <xf numFmtId="187" fontId="32" fillId="0" borderId="50" xfId="36" applyNumberFormat="1" applyFont="1" applyFill="1" applyBorder="1" applyAlignment="1" applyProtection="1">
      <alignment/>
      <protection locked="0"/>
    </xf>
    <xf numFmtId="187" fontId="28" fillId="0" borderId="30" xfId="36" applyNumberFormat="1" applyFont="1" applyFill="1" applyBorder="1" applyAlignment="1" applyProtection="1">
      <alignment horizontal="left"/>
      <protection/>
    </xf>
    <xf numFmtId="187" fontId="32" fillId="0" borderId="33" xfId="36" applyNumberFormat="1" applyFont="1" applyFill="1" applyBorder="1" applyAlignment="1" applyProtection="1">
      <alignment/>
      <protection locked="0"/>
    </xf>
    <xf numFmtId="187" fontId="32" fillId="0" borderId="51" xfId="36" applyNumberFormat="1" applyFont="1" applyFill="1" applyBorder="1" applyAlignment="1" applyProtection="1">
      <alignment/>
      <protection locked="0"/>
    </xf>
    <xf numFmtId="187" fontId="32" fillId="0" borderId="52" xfId="36" applyNumberFormat="1" applyFont="1" applyFill="1" applyBorder="1" applyAlignment="1" applyProtection="1">
      <alignment horizontal="left"/>
      <protection locked="0"/>
    </xf>
    <xf numFmtId="187" fontId="32" fillId="0" borderId="53" xfId="36" applyNumberFormat="1" applyFont="1" applyFill="1" applyBorder="1" applyAlignment="1" applyProtection="1">
      <alignment/>
      <protection locked="0"/>
    </xf>
    <xf numFmtId="187" fontId="32" fillId="0" borderId="29" xfId="36" applyNumberFormat="1" applyFont="1" applyFill="1" applyBorder="1" applyAlignment="1" applyProtection="1">
      <alignment/>
      <protection locked="0"/>
    </xf>
    <xf numFmtId="187" fontId="32" fillId="0" borderId="52" xfId="36" applyNumberFormat="1" applyFont="1" applyFill="1" applyBorder="1" applyAlignment="1" applyProtection="1">
      <alignment/>
      <protection locked="0"/>
    </xf>
    <xf numFmtId="187" fontId="32" fillId="0" borderId="40" xfId="36" applyNumberFormat="1" applyFont="1" applyFill="1" applyBorder="1" applyAlignment="1" applyProtection="1">
      <alignment horizontal="center"/>
      <protection locked="0"/>
    </xf>
    <xf numFmtId="187" fontId="35" fillId="0" borderId="40" xfId="36" applyNumberFormat="1" applyFont="1" applyFill="1" applyBorder="1" applyAlignment="1" applyProtection="1">
      <alignment horizontal="center"/>
      <protection locked="0"/>
    </xf>
    <xf numFmtId="187" fontId="28" fillId="0" borderId="0" xfId="36" applyNumberFormat="1" applyFont="1" applyFill="1" applyAlignment="1">
      <alignment/>
    </xf>
    <xf numFmtId="187" fontId="22" fillId="0" borderId="0" xfId="36" applyNumberFormat="1" applyFont="1" applyFill="1" applyAlignment="1">
      <alignment/>
    </xf>
    <xf numFmtId="187" fontId="28" fillId="0" borderId="0" xfId="36" applyNumberFormat="1" applyFont="1" applyFill="1" applyAlignment="1">
      <alignment/>
    </xf>
    <xf numFmtId="187" fontId="28" fillId="0" borderId="0" xfId="36" applyNumberFormat="1" applyFont="1" applyFill="1" applyAlignment="1" applyProtection="1">
      <alignment/>
      <protection locked="0"/>
    </xf>
    <xf numFmtId="187" fontId="22" fillId="0" borderId="0" xfId="36" applyNumberFormat="1" applyFont="1" applyFill="1" applyAlignment="1" applyProtection="1">
      <alignment/>
      <protection locked="0"/>
    </xf>
    <xf numFmtId="187" fontId="28" fillId="0" borderId="0" xfId="36" applyNumberFormat="1" applyFont="1" applyFill="1" applyAlignment="1" applyProtection="1">
      <alignment/>
      <protection locked="0"/>
    </xf>
    <xf numFmtId="187" fontId="22" fillId="0" borderId="0" xfId="0" applyNumberFormat="1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8;&#3611;&#3657;&#3634;&#3627;&#3617;&#3634;&#3618;&#3611;&#3637;&#3591;&#3610;&#3631;54%20(&#3648;&#3611;&#3657;&#3634;&#3627;&#3617;&#3634;&#3618;&#3605;&#3634;&#3617;&#3648;&#3629;&#3585;&#3626;&#3634;&#3619;%20387,100%20&#3621;&#3657;&#3634;&#3609;&#3610;&#3634;&#360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้งค่า"/>
      <sheetName val="P3(ปรับ)"/>
      <sheetName val="สารบัญ"/>
      <sheetName val="P2"/>
      <sheetName val="p3"/>
      <sheetName val="p4"/>
      <sheetName val="ใบปะหน้า"/>
      <sheetName val="ภาคที่1"/>
      <sheetName val="ภาคที่2"/>
      <sheetName val="ภาคที่3"/>
      <sheetName val="ภาคที่4"/>
      <sheetName val="ภาคที่5"/>
      <sheetName val="ภาคที่6"/>
      <sheetName val="ภาคที่7"/>
      <sheetName val="ภาคที่8"/>
      <sheetName val="ภาคที่9"/>
      <sheetName val="ภาคที่10"/>
      <sheetName val="เป้า7เดือน"/>
    </sheetNames>
    <sheetDataSet>
      <sheetData sheetId="7">
        <row r="27">
          <cell r="O27">
            <v>69799827000</v>
          </cell>
        </row>
      </sheetData>
      <sheetData sheetId="8">
        <row r="28">
          <cell r="O28">
            <v>166928445000</v>
          </cell>
        </row>
      </sheetData>
      <sheetData sheetId="9">
        <row r="22">
          <cell r="O22">
            <v>5199061000</v>
          </cell>
        </row>
      </sheetData>
      <sheetData sheetId="10">
        <row r="24">
          <cell r="O24">
            <v>20810513000</v>
          </cell>
        </row>
      </sheetData>
      <sheetData sheetId="11">
        <row r="23">
          <cell r="O23">
            <v>1871556000</v>
          </cell>
        </row>
      </sheetData>
      <sheetData sheetId="12">
        <row r="22">
          <cell r="O22">
            <v>11620762000</v>
          </cell>
        </row>
      </sheetData>
      <sheetData sheetId="13">
        <row r="24">
          <cell r="O24">
            <v>22288388000</v>
          </cell>
        </row>
      </sheetData>
      <sheetData sheetId="14">
        <row r="21">
          <cell r="O21">
            <v>4475282000</v>
          </cell>
        </row>
      </sheetData>
      <sheetData sheetId="16">
        <row r="30">
          <cell r="O30">
            <v>81854520000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33203125" defaultRowHeight="21"/>
  <cols>
    <col min="1" max="1" width="44.16015625" style="2" bestFit="1" customWidth="1"/>
    <col min="2" max="5" width="12.83203125" style="2" customWidth="1"/>
    <col min="6" max="6" width="24.83203125" style="2" bestFit="1" customWidth="1"/>
    <col min="7" max="16384" width="9.33203125" style="2" customWidth="1"/>
  </cols>
  <sheetData>
    <row r="1" spans="1:6" ht="29.25">
      <c r="A1" s="1" t="s">
        <v>0</v>
      </c>
      <c r="B1" s="1"/>
      <c r="C1" s="1"/>
      <c r="D1" s="1"/>
      <c r="E1" s="1"/>
      <c r="F1" s="1"/>
    </row>
    <row r="2" spans="1:6" ht="24" customHeight="1">
      <c r="A2" s="3"/>
      <c r="B2" s="3"/>
      <c r="C2" s="4"/>
      <c r="D2" s="4"/>
      <c r="E2" s="3"/>
      <c r="F2" s="3"/>
    </row>
    <row r="3" spans="1:6" ht="29.25">
      <c r="A3" s="5" t="s">
        <v>1</v>
      </c>
      <c r="B3" s="5"/>
      <c r="C3" s="5"/>
      <c r="D3" s="5"/>
      <c r="E3" s="5"/>
      <c r="F3" s="5"/>
    </row>
    <row r="4" ht="21.75" thickBot="1"/>
    <row r="5" spans="1:6" ht="24" thickBot="1" thickTop="1">
      <c r="A5" s="6" t="s">
        <v>2</v>
      </c>
      <c r="B5" s="7"/>
      <c r="C5" s="8"/>
      <c r="D5" s="8"/>
      <c r="E5" s="7"/>
      <c r="F5" s="9" t="s">
        <v>3</v>
      </c>
    </row>
    <row r="6" spans="1:6" ht="24" thickTop="1">
      <c r="A6" s="10" t="s">
        <v>4</v>
      </c>
      <c r="B6" s="11"/>
      <c r="C6" s="12"/>
      <c r="D6" s="12"/>
      <c r="E6" s="11"/>
      <c r="F6" s="13">
        <f>+'[1]ภาคที่1'!O27</f>
        <v>69799827000</v>
      </c>
    </row>
    <row r="7" spans="1:6" ht="23.25">
      <c r="A7" s="10" t="s">
        <v>5</v>
      </c>
      <c r="B7" s="11"/>
      <c r="C7" s="12"/>
      <c r="D7" s="12"/>
      <c r="E7" s="11"/>
      <c r="F7" s="13">
        <f>+'[1]ภาคที่2'!O28</f>
        <v>166928445000</v>
      </c>
    </row>
    <row r="8" spans="1:6" ht="23.25">
      <c r="A8" s="10" t="s">
        <v>6</v>
      </c>
      <c r="B8" s="11"/>
      <c r="C8" s="12"/>
      <c r="D8" s="12"/>
      <c r="E8" s="11"/>
      <c r="F8" s="13">
        <f>+'[1]ภาคที่3'!O22</f>
        <v>5199061000</v>
      </c>
    </row>
    <row r="9" spans="1:6" ht="23.25">
      <c r="A9" s="10" t="s">
        <v>7</v>
      </c>
      <c r="B9" s="11"/>
      <c r="C9" s="12"/>
      <c r="D9" s="12"/>
      <c r="E9" s="11"/>
      <c r="F9" s="13">
        <f>+'[1]ภาคที่4'!O24</f>
        <v>20810513000</v>
      </c>
    </row>
    <row r="10" spans="1:6" ht="23.25">
      <c r="A10" s="10" t="s">
        <v>8</v>
      </c>
      <c r="B10" s="11"/>
      <c r="C10" s="12"/>
      <c r="D10" s="12"/>
      <c r="E10" s="11"/>
      <c r="F10" s="13">
        <f>+'[1]ภาคที่5'!O23</f>
        <v>1871556000</v>
      </c>
    </row>
    <row r="11" spans="1:6" ht="23.25">
      <c r="A11" s="10" t="s">
        <v>9</v>
      </c>
      <c r="B11" s="11"/>
      <c r="C11" s="12"/>
      <c r="D11" s="12"/>
      <c r="E11" s="11"/>
      <c r="F11" s="13">
        <f>+'[1]ภาคที่6'!O22</f>
        <v>11620762000</v>
      </c>
    </row>
    <row r="12" spans="1:6" ht="23.25">
      <c r="A12" s="10" t="s">
        <v>10</v>
      </c>
      <c r="B12" s="11"/>
      <c r="C12" s="12"/>
      <c r="D12" s="12"/>
      <c r="E12" s="11"/>
      <c r="F12" s="13">
        <f>+'[1]ภาคที่7'!O24</f>
        <v>22288388000</v>
      </c>
    </row>
    <row r="13" spans="1:6" ht="23.25">
      <c r="A13" s="10" t="s">
        <v>11</v>
      </c>
      <c r="B13" s="11"/>
      <c r="C13" s="14"/>
      <c r="D13" s="14"/>
      <c r="E13" s="11"/>
      <c r="F13" s="13">
        <f>+'[1]ภาคที่8'!O21</f>
        <v>4475282000</v>
      </c>
    </row>
    <row r="14" spans="1:6" ht="23.25">
      <c r="A14" s="10" t="s">
        <v>12</v>
      </c>
      <c r="B14" s="11"/>
      <c r="C14" s="14"/>
      <c r="D14" s="14"/>
      <c r="E14" s="11"/>
      <c r="F14" s="13">
        <f>+ภาคที่9!O22</f>
        <v>2251646000</v>
      </c>
    </row>
    <row r="15" spans="1:6" ht="24" thickBot="1">
      <c r="A15" s="10" t="s">
        <v>13</v>
      </c>
      <c r="B15" s="11"/>
      <c r="C15" s="12"/>
      <c r="D15" s="12"/>
      <c r="E15" s="11"/>
      <c r="F15" s="13">
        <f>+'[1]ภาคที่10'!O30</f>
        <v>81854520000</v>
      </c>
    </row>
    <row r="16" spans="1:6" ht="27.75" thickBot="1" thickTop="1">
      <c r="A16" s="15" t="s">
        <v>15</v>
      </c>
      <c r="B16" s="16"/>
      <c r="C16" s="16"/>
      <c r="D16" s="16"/>
      <c r="E16" s="16"/>
      <c r="F16" s="17">
        <f>SUM(F6:F15)</f>
        <v>387100000000</v>
      </c>
    </row>
    <row r="17" ht="21.75" thickTop="1"/>
    <row r="20" spans="1:6" ht="29.25">
      <c r="A20" s="1" t="s">
        <v>0</v>
      </c>
      <c r="B20" s="1"/>
      <c r="C20" s="1"/>
      <c r="D20" s="1"/>
      <c r="E20" s="1"/>
      <c r="F20" s="1"/>
    </row>
    <row r="21" spans="2:5" ht="23.25">
      <c r="B21" s="18"/>
      <c r="C21" s="19"/>
      <c r="D21" s="20"/>
      <c r="E21" s="20"/>
    </row>
    <row r="22" spans="1:6" ht="22.5">
      <c r="A22" s="21" t="s">
        <v>18</v>
      </c>
      <c r="B22" s="21"/>
      <c r="C22" s="21"/>
      <c r="D22" s="21"/>
      <c r="E22" s="21"/>
      <c r="F22" s="21"/>
    </row>
    <row r="23" spans="2:5" ht="24" thickBot="1">
      <c r="B23" s="18"/>
      <c r="C23" s="22"/>
      <c r="D23" s="23"/>
      <c r="E23" s="20"/>
    </row>
    <row r="24" spans="1:6" ht="24.75" thickBot="1" thickTop="1">
      <c r="A24" s="24" t="s">
        <v>16</v>
      </c>
      <c r="B24" s="25"/>
      <c r="C24" s="26"/>
      <c r="D24" s="26"/>
      <c r="E24" s="25"/>
      <c r="F24" s="27" t="s">
        <v>3</v>
      </c>
    </row>
    <row r="25" spans="1:6" ht="24" thickTop="1">
      <c r="A25" s="28" t="s">
        <v>19</v>
      </c>
      <c r="C25" s="29"/>
      <c r="D25" s="29"/>
      <c r="F25" s="30">
        <f>+ภาคที่9!O43</f>
        <v>2211449000</v>
      </c>
    </row>
    <row r="26" spans="1:6" ht="23.25">
      <c r="A26" s="28" t="s">
        <v>20</v>
      </c>
      <c r="C26" s="29"/>
      <c r="D26" s="29"/>
      <c r="F26" s="30">
        <f>+ภาคที่9!O62</f>
        <v>8665000</v>
      </c>
    </row>
    <row r="27" spans="1:6" ht="23.25">
      <c r="A27" s="28" t="s">
        <v>21</v>
      </c>
      <c r="C27" s="29"/>
      <c r="D27" s="29"/>
      <c r="F27" s="30">
        <f>+ภาคที่9!O79</f>
        <v>6727000</v>
      </c>
    </row>
    <row r="28" spans="1:6" ht="23.25">
      <c r="A28" s="28" t="s">
        <v>22</v>
      </c>
      <c r="C28" s="35"/>
      <c r="D28" s="35"/>
      <c r="F28" s="30">
        <f>+ภาคที่9!O95</f>
        <v>5961000</v>
      </c>
    </row>
    <row r="29" spans="1:6" ht="23.25">
      <c r="A29" s="31" t="s">
        <v>23</v>
      </c>
      <c r="C29" s="29"/>
      <c r="D29" s="29"/>
      <c r="F29" s="30">
        <f>+ภาคที่9!O111</f>
        <v>9460000</v>
      </c>
    </row>
    <row r="30" spans="1:6" ht="23.25">
      <c r="A30" s="28" t="s">
        <v>24</v>
      </c>
      <c r="C30" s="29"/>
      <c r="D30" s="29"/>
      <c r="F30" s="30">
        <f>+ภาคที่9!O127</f>
        <v>4349000</v>
      </c>
    </row>
    <row r="31" spans="1:6" ht="24" thickBot="1">
      <c r="A31" s="28" t="s">
        <v>25</v>
      </c>
      <c r="C31" s="29"/>
      <c r="D31" s="29"/>
      <c r="F31" s="30">
        <f>+ภาคที่9!O142</f>
        <v>5035000</v>
      </c>
    </row>
    <row r="32" spans="1:6" ht="24.75" thickBot="1" thickTop="1">
      <c r="A32" s="24" t="s">
        <v>17</v>
      </c>
      <c r="B32" s="25"/>
      <c r="C32" s="26"/>
      <c r="D32" s="26"/>
      <c r="E32" s="25"/>
      <c r="F32" s="36">
        <f>SUM(F25:F31)</f>
        <v>2251646000</v>
      </c>
    </row>
    <row r="33" spans="1:6" ht="24" thickTop="1">
      <c r="A33" s="32"/>
      <c r="B33" s="33"/>
      <c r="C33" s="34"/>
      <c r="D33" s="34"/>
      <c r="E33" s="33"/>
      <c r="F33" s="37"/>
    </row>
    <row r="34" spans="1:6" ht="23.25">
      <c r="A34" s="32"/>
      <c r="B34" s="33"/>
      <c r="C34" s="34"/>
      <c r="D34" s="34"/>
      <c r="E34" s="33"/>
      <c r="F34" s="37"/>
    </row>
    <row r="35" spans="1:6" ht="23.25">
      <c r="A35" s="32"/>
      <c r="B35" s="33"/>
      <c r="C35" s="34"/>
      <c r="D35" s="34"/>
      <c r="E35" s="33"/>
      <c r="F35" s="37"/>
    </row>
    <row r="36" spans="1:6" ht="23.25">
      <c r="A36" s="32"/>
      <c r="B36" s="33"/>
      <c r="C36" s="34"/>
      <c r="D36" s="34"/>
      <c r="E36" s="33"/>
      <c r="F36" s="37"/>
    </row>
    <row r="37" spans="1:6" ht="23.25">
      <c r="A37" s="32"/>
      <c r="B37" s="33"/>
      <c r="C37" s="34"/>
      <c r="D37" s="34"/>
      <c r="E37" s="33"/>
      <c r="F37" s="37"/>
    </row>
    <row r="40" ht="26.25">
      <c r="F40" s="38"/>
    </row>
  </sheetData>
  <sheetProtection/>
  <mergeCells count="4">
    <mergeCell ref="A20:F20"/>
    <mergeCell ref="A22:F22"/>
    <mergeCell ref="A1:F1"/>
    <mergeCell ref="A3:F3"/>
  </mergeCells>
  <printOptions horizontalCentered="1"/>
  <pageMargins left="0.984251968503937" right="0.3937007874015748" top="1.3779527559055118" bottom="0.90551181102362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6"/>
  <sheetViews>
    <sheetView view="pageBreakPreview" zoomScale="80" zoomScaleNormal="75" zoomScaleSheetLayoutView="80" zoomScalePageLayoutView="0" workbookViewId="0" topLeftCell="A1">
      <pane xSplit="1" ySplit="6" topLeftCell="J8" activePane="bottomRight" state="frozen"/>
      <selection pane="topLeft" activeCell="A25" sqref="A25:H25"/>
      <selection pane="topRight" activeCell="A25" sqref="A25:H25"/>
      <selection pane="bottomLeft" activeCell="A25" sqref="A25:H25"/>
      <selection pane="bottomRight" activeCell="A25" sqref="A25:H25"/>
    </sheetView>
  </sheetViews>
  <sheetFormatPr defaultColWidth="9.33203125" defaultRowHeight="21"/>
  <cols>
    <col min="1" max="1" width="42" style="44" customWidth="1"/>
    <col min="2" max="8" width="17.83203125" style="44" customWidth="1"/>
    <col min="9" max="9" width="42" style="44" customWidth="1"/>
    <col min="10" max="14" width="17.83203125" style="44" customWidth="1"/>
    <col min="15" max="15" width="19.33203125" style="146" customWidth="1"/>
    <col min="16" max="16384" width="9.33203125" style="44" customWidth="1"/>
  </cols>
  <sheetData>
    <row r="1" spans="1:15" ht="27" customHeight="1">
      <c r="A1" s="39" t="s">
        <v>26</v>
      </c>
      <c r="B1" s="39"/>
      <c r="C1" s="39"/>
      <c r="D1" s="39"/>
      <c r="E1" s="40"/>
      <c r="F1" s="41"/>
      <c r="G1" s="41"/>
      <c r="H1" s="41"/>
      <c r="I1" s="39" t="s">
        <v>27</v>
      </c>
      <c r="J1" s="42"/>
      <c r="K1" s="42"/>
      <c r="L1" s="42"/>
      <c r="M1" s="42"/>
      <c r="N1" s="42"/>
      <c r="O1" s="43"/>
    </row>
    <row r="2" spans="1:15" ht="27" customHeight="1">
      <c r="A2" s="45" t="s">
        <v>28</v>
      </c>
      <c r="B2" s="45"/>
      <c r="C2" s="45"/>
      <c r="D2" s="45"/>
      <c r="E2" s="46"/>
      <c r="F2" s="47"/>
      <c r="G2" s="47"/>
      <c r="H2" s="47"/>
      <c r="I2" s="45" t="s">
        <v>28</v>
      </c>
      <c r="J2" s="42"/>
      <c r="K2" s="42"/>
      <c r="L2" s="42"/>
      <c r="M2" s="42"/>
      <c r="N2" s="42"/>
      <c r="O2" s="48"/>
    </row>
    <row r="3" spans="1:15" ht="27" customHeight="1">
      <c r="A3" s="49" t="s">
        <v>18</v>
      </c>
      <c r="B3" s="49"/>
      <c r="C3" s="49"/>
      <c r="D3" s="49"/>
      <c r="E3" s="49"/>
      <c r="F3" s="49"/>
      <c r="G3" s="49"/>
      <c r="H3" s="49"/>
      <c r="I3" s="49" t="s">
        <v>18</v>
      </c>
      <c r="J3" s="42"/>
      <c r="K3" s="42"/>
      <c r="L3" s="42"/>
      <c r="M3" s="42"/>
      <c r="N3" s="42"/>
      <c r="O3" s="48"/>
    </row>
    <row r="4" spans="1:15" ht="27" customHeight="1" thickBot="1">
      <c r="A4" s="50"/>
      <c r="B4" s="51"/>
      <c r="C4" s="52"/>
      <c r="D4" s="53"/>
      <c r="E4" s="52"/>
      <c r="F4" s="51"/>
      <c r="G4" s="51"/>
      <c r="H4" s="54" t="s">
        <v>29</v>
      </c>
      <c r="I4" s="50"/>
      <c r="J4" s="55"/>
      <c r="K4" s="55"/>
      <c r="L4" s="55"/>
      <c r="M4" s="55"/>
      <c r="N4" s="55"/>
      <c r="O4" s="56" t="s">
        <v>29</v>
      </c>
    </row>
    <row r="5" spans="1:15" ht="27" customHeight="1">
      <c r="A5" s="57" t="s">
        <v>30</v>
      </c>
      <c r="B5" s="58" t="s">
        <v>31</v>
      </c>
      <c r="C5" s="59" t="s">
        <v>32</v>
      </c>
      <c r="D5" s="59" t="s">
        <v>33</v>
      </c>
      <c r="E5" s="59" t="s">
        <v>34</v>
      </c>
      <c r="F5" s="59" t="s">
        <v>35</v>
      </c>
      <c r="G5" s="59" t="s">
        <v>36</v>
      </c>
      <c r="H5" s="60" t="s">
        <v>37</v>
      </c>
      <c r="I5" s="57" t="s">
        <v>30</v>
      </c>
      <c r="J5" s="59" t="s">
        <v>38</v>
      </c>
      <c r="K5" s="59" t="s">
        <v>39</v>
      </c>
      <c r="L5" s="59" t="s">
        <v>40</v>
      </c>
      <c r="M5" s="59" t="s">
        <v>41</v>
      </c>
      <c r="N5" s="61" t="s">
        <v>42</v>
      </c>
      <c r="O5" s="62" t="s">
        <v>17</v>
      </c>
    </row>
    <row r="6" spans="1:15" ht="27" customHeight="1" thickBot="1">
      <c r="A6" s="63"/>
      <c r="B6" s="64" t="s">
        <v>14</v>
      </c>
      <c r="C6" s="65"/>
      <c r="D6" s="65"/>
      <c r="E6" s="65"/>
      <c r="F6" s="65"/>
      <c r="G6" s="65"/>
      <c r="H6" s="66"/>
      <c r="I6" s="63"/>
      <c r="J6" s="65"/>
      <c r="K6" s="65"/>
      <c r="L6" s="65"/>
      <c r="M6" s="65"/>
      <c r="N6" s="67"/>
      <c r="O6" s="68"/>
    </row>
    <row r="7" spans="1:15" ht="27" customHeight="1">
      <c r="A7" s="69" t="s">
        <v>43</v>
      </c>
      <c r="B7" s="70">
        <f>SUM(B29,B50,B69,B102,B118,B134)</f>
        <v>1822800</v>
      </c>
      <c r="C7" s="70">
        <f aca="true" t="shared" si="0" ref="C7:H7">SUM(C29,C50,C69,C102,C118,C134)</f>
        <v>1739400</v>
      </c>
      <c r="D7" s="70">
        <f t="shared" si="0"/>
        <v>1986100</v>
      </c>
      <c r="E7" s="70">
        <f t="shared" si="0"/>
        <v>1792800</v>
      </c>
      <c r="F7" s="71">
        <f t="shared" si="0"/>
        <v>1857800</v>
      </c>
      <c r="G7" s="72">
        <f t="shared" si="0"/>
        <v>2216800</v>
      </c>
      <c r="H7" s="73">
        <f t="shared" si="0"/>
        <v>1646000</v>
      </c>
      <c r="I7" s="69" t="s">
        <v>43</v>
      </c>
      <c r="J7" s="70">
        <f>SUM(J29,J50,J69,J102,J118,J134)</f>
        <v>2075300</v>
      </c>
      <c r="K7" s="70">
        <f>SUM(K29,K50,K69,K102,K118,K134)</f>
        <v>1911300</v>
      </c>
      <c r="L7" s="70">
        <f>SUM(L29,L50,L69,L102,L118,L134)</f>
        <v>1926100</v>
      </c>
      <c r="M7" s="70">
        <f>SUM(M29,M50,M69,M102,M118,M134)</f>
        <v>1950000</v>
      </c>
      <c r="N7" s="71">
        <f>SUM(N29,N50,N69,N102,N118,N134)</f>
        <v>1850600</v>
      </c>
      <c r="O7" s="74">
        <f>SUM(B7:H7,J7:N7)</f>
        <v>22775000</v>
      </c>
    </row>
    <row r="8" spans="1:15" ht="27" customHeight="1">
      <c r="A8" s="75" t="s">
        <v>44</v>
      </c>
      <c r="B8" s="70">
        <f aca="true" t="shared" si="1" ref="B8:H8">B30+B51+B70+B86+B103+B119+B135</f>
        <v>44192200</v>
      </c>
      <c r="C8" s="70">
        <f t="shared" si="1"/>
        <v>33526600</v>
      </c>
      <c r="D8" s="70">
        <f t="shared" si="1"/>
        <v>29790700</v>
      </c>
      <c r="E8" s="70">
        <f t="shared" si="1"/>
        <v>17912900</v>
      </c>
      <c r="F8" s="76">
        <f t="shared" si="1"/>
        <v>30279400</v>
      </c>
      <c r="G8" s="77">
        <f t="shared" si="1"/>
        <v>44350100</v>
      </c>
      <c r="H8" s="78">
        <f t="shared" si="1"/>
        <v>38760700</v>
      </c>
      <c r="I8" s="75" t="s">
        <v>44</v>
      </c>
      <c r="J8" s="70">
        <f>J30+J51+J70+J86+J103+J119+J135</f>
        <v>40881400</v>
      </c>
      <c r="K8" s="70">
        <f>K30+K51+K70+K86+K103+K119+K135</f>
        <v>43980500</v>
      </c>
      <c r="L8" s="70">
        <f>L30+L51+L70+L86+L103+L119+L135</f>
        <v>40082800</v>
      </c>
      <c r="M8" s="70">
        <f>M30+M51+M70+M86+M103+M119+M135</f>
        <v>40093700</v>
      </c>
      <c r="N8" s="76">
        <f>N30+N51+N70+N86+N103+N119+N135</f>
        <v>40085000</v>
      </c>
      <c r="O8" s="74">
        <f>SUM(B8:H8,J8:N8)</f>
        <v>443936000</v>
      </c>
    </row>
    <row r="9" spans="1:15" ht="27" customHeight="1">
      <c r="A9" s="79" t="s">
        <v>45</v>
      </c>
      <c r="B9" s="80">
        <f>B31</f>
        <v>131998900</v>
      </c>
      <c r="C9" s="80">
        <f aca="true" t="shared" si="2" ref="C9:H9">C31</f>
        <v>131998900</v>
      </c>
      <c r="D9" s="80">
        <f t="shared" si="2"/>
        <v>131998900</v>
      </c>
      <c r="E9" s="80">
        <f t="shared" si="2"/>
        <v>131998900</v>
      </c>
      <c r="F9" s="80">
        <f t="shared" si="2"/>
        <v>131998800</v>
      </c>
      <c r="G9" s="80">
        <f t="shared" si="2"/>
        <v>131998800</v>
      </c>
      <c r="H9" s="81">
        <f t="shared" si="2"/>
        <v>131998800</v>
      </c>
      <c r="I9" s="79" t="s">
        <v>45</v>
      </c>
      <c r="J9" s="80">
        <f>J31</f>
        <v>131998800</v>
      </c>
      <c r="K9" s="80">
        <f>K31</f>
        <v>131998800</v>
      </c>
      <c r="L9" s="80">
        <f>L31</f>
        <v>131998800</v>
      </c>
      <c r="M9" s="80">
        <f>M31</f>
        <v>131998800</v>
      </c>
      <c r="N9" s="80">
        <f>N31</f>
        <v>131998800</v>
      </c>
      <c r="O9" s="82">
        <f aca="true" t="shared" si="3" ref="O9:O21">SUM(B9:H9,J9:N9)</f>
        <v>1583986000</v>
      </c>
    </row>
    <row r="10" spans="1:15" ht="27" customHeight="1">
      <c r="A10" s="79" t="s">
        <v>46</v>
      </c>
      <c r="B10" s="80">
        <f>+B32</f>
        <v>9196000</v>
      </c>
      <c r="C10" s="80">
        <f aca="true" t="shared" si="4" ref="C10:H10">+C32</f>
        <v>8460000</v>
      </c>
      <c r="D10" s="80">
        <f t="shared" si="4"/>
        <v>8400000</v>
      </c>
      <c r="E10" s="80">
        <f t="shared" si="4"/>
        <v>8838000</v>
      </c>
      <c r="F10" s="77">
        <f t="shared" si="4"/>
        <v>7220000</v>
      </c>
      <c r="G10" s="80">
        <f t="shared" si="4"/>
        <v>7371000</v>
      </c>
      <c r="H10" s="81">
        <f t="shared" si="4"/>
        <v>8135000</v>
      </c>
      <c r="I10" s="79" t="s">
        <v>46</v>
      </c>
      <c r="J10" s="80">
        <f>+J32</f>
        <v>8398000</v>
      </c>
      <c r="K10" s="80">
        <f>+K32</f>
        <v>8374000</v>
      </c>
      <c r="L10" s="80">
        <f>+L32</f>
        <v>8797000</v>
      </c>
      <c r="M10" s="80">
        <f>+M32</f>
        <v>8104000</v>
      </c>
      <c r="N10" s="83">
        <f>+N32</f>
        <v>8088000</v>
      </c>
      <c r="O10" s="82">
        <f t="shared" si="3"/>
        <v>99381000</v>
      </c>
    </row>
    <row r="11" spans="1:15" ht="27" customHeight="1">
      <c r="A11" s="79" t="s">
        <v>47</v>
      </c>
      <c r="B11" s="80">
        <f>+B52</f>
        <v>1500</v>
      </c>
      <c r="C11" s="80">
        <f aca="true" t="shared" si="5" ref="C11:N11">+C52</f>
        <v>1500</v>
      </c>
      <c r="D11" s="80">
        <f t="shared" si="5"/>
        <v>1800</v>
      </c>
      <c r="E11" s="80">
        <f t="shared" si="5"/>
        <v>1800</v>
      </c>
      <c r="F11" s="83">
        <f t="shared" si="5"/>
        <v>1800</v>
      </c>
      <c r="G11" s="84">
        <f t="shared" si="5"/>
        <v>1800</v>
      </c>
      <c r="H11" s="81">
        <f t="shared" si="5"/>
        <v>2000</v>
      </c>
      <c r="I11" s="79" t="s">
        <v>47</v>
      </c>
      <c r="J11" s="80">
        <f t="shared" si="5"/>
        <v>2200</v>
      </c>
      <c r="K11" s="80">
        <f t="shared" si="5"/>
        <v>2000</v>
      </c>
      <c r="L11" s="80">
        <f t="shared" si="5"/>
        <v>2000</v>
      </c>
      <c r="M11" s="80">
        <f t="shared" si="5"/>
        <v>1800</v>
      </c>
      <c r="N11" s="83">
        <f t="shared" si="5"/>
        <v>1800</v>
      </c>
      <c r="O11" s="82">
        <f t="shared" si="3"/>
        <v>22000</v>
      </c>
    </row>
    <row r="12" spans="1:15" ht="27" customHeight="1">
      <c r="A12" s="79" t="s">
        <v>48</v>
      </c>
      <c r="B12" s="80">
        <f>SUM(B33)</f>
        <v>6576000</v>
      </c>
      <c r="C12" s="80">
        <f aca="true" t="shared" si="6" ref="C12:H12">SUM(C33)</f>
        <v>4694000</v>
      </c>
      <c r="D12" s="80">
        <f t="shared" si="6"/>
        <v>6034000</v>
      </c>
      <c r="E12" s="80">
        <f t="shared" si="6"/>
        <v>405000</v>
      </c>
      <c r="F12" s="83">
        <f t="shared" si="6"/>
        <v>1440000</v>
      </c>
      <c r="G12" s="84">
        <f t="shared" si="6"/>
        <v>2587000</v>
      </c>
      <c r="H12" s="81">
        <f t="shared" si="6"/>
        <v>3811000</v>
      </c>
      <c r="I12" s="79" t="s">
        <v>48</v>
      </c>
      <c r="J12" s="80">
        <f>SUM(J33)</f>
        <v>3485000</v>
      </c>
      <c r="K12" s="80">
        <f>SUM(K33)</f>
        <v>2479000</v>
      </c>
      <c r="L12" s="80">
        <f>SUM(L33)</f>
        <v>4709000</v>
      </c>
      <c r="M12" s="80">
        <f>SUM(M33)</f>
        <v>4709000</v>
      </c>
      <c r="N12" s="83">
        <f>SUM(N33)</f>
        <v>4725000</v>
      </c>
      <c r="O12" s="82">
        <f t="shared" si="3"/>
        <v>45654000</v>
      </c>
    </row>
    <row r="13" spans="1:15" ht="27" customHeight="1">
      <c r="A13" s="79" t="s">
        <v>49</v>
      </c>
      <c r="B13" s="80">
        <f aca="true" t="shared" si="7" ref="B13:H13">B34+B53+B104+B71</f>
        <v>92200</v>
      </c>
      <c r="C13" s="80">
        <f t="shared" si="7"/>
        <v>111600</v>
      </c>
      <c r="D13" s="80">
        <f t="shared" si="7"/>
        <v>89500</v>
      </c>
      <c r="E13" s="80">
        <f t="shared" si="7"/>
        <v>87300</v>
      </c>
      <c r="F13" s="80">
        <f t="shared" si="7"/>
        <v>96700</v>
      </c>
      <c r="G13" s="80">
        <f t="shared" si="7"/>
        <v>113600</v>
      </c>
      <c r="H13" s="81">
        <f t="shared" si="7"/>
        <v>104600</v>
      </c>
      <c r="I13" s="79" t="s">
        <v>49</v>
      </c>
      <c r="J13" s="80">
        <f>J34+J53+J104+J71</f>
        <v>102000</v>
      </c>
      <c r="K13" s="80">
        <f>K34+K53+K104+K71</f>
        <v>118900</v>
      </c>
      <c r="L13" s="80">
        <f>L34+L53+L104+L71</f>
        <v>521300</v>
      </c>
      <c r="M13" s="80">
        <f>M34+M53+M104+M71</f>
        <v>108700</v>
      </c>
      <c r="N13" s="80">
        <f>N34+N53+N104+N71</f>
        <v>108600</v>
      </c>
      <c r="O13" s="82">
        <f t="shared" si="3"/>
        <v>1655000</v>
      </c>
    </row>
    <row r="14" spans="1:15" ht="27" customHeight="1">
      <c r="A14" s="85" t="s">
        <v>50</v>
      </c>
      <c r="B14" s="80">
        <f aca="true" t="shared" si="8" ref="B14:H14">SUM(B35,B54,B72,B87,B120)</f>
        <v>506100</v>
      </c>
      <c r="C14" s="80">
        <f t="shared" si="8"/>
        <v>521400</v>
      </c>
      <c r="D14" s="80">
        <f t="shared" si="8"/>
        <v>488800</v>
      </c>
      <c r="E14" s="80">
        <f t="shared" si="8"/>
        <v>535300</v>
      </c>
      <c r="F14" s="80">
        <f t="shared" si="8"/>
        <v>538200</v>
      </c>
      <c r="G14" s="80">
        <f t="shared" si="8"/>
        <v>505500</v>
      </c>
      <c r="H14" s="81">
        <f t="shared" si="8"/>
        <v>532500</v>
      </c>
      <c r="I14" s="85" t="s">
        <v>50</v>
      </c>
      <c r="J14" s="80">
        <f>SUM(J35,J54,J72,J87,J120)</f>
        <v>556200</v>
      </c>
      <c r="K14" s="80">
        <f>SUM(K35,K54,K72,K87,K120)</f>
        <v>532200</v>
      </c>
      <c r="L14" s="80">
        <f>SUM(L35,L54,L72,L87,L120)</f>
        <v>523400</v>
      </c>
      <c r="M14" s="80">
        <f>SUM(M35,M54,M72,M87,M120)</f>
        <v>522900</v>
      </c>
      <c r="N14" s="80">
        <f>SUM(N35,N54,N72,N87,N120)</f>
        <v>522500</v>
      </c>
      <c r="O14" s="82">
        <f t="shared" si="3"/>
        <v>6285000</v>
      </c>
    </row>
    <row r="15" spans="1:15" ht="27" customHeight="1">
      <c r="A15" s="85" t="s">
        <v>51</v>
      </c>
      <c r="B15" s="80">
        <f>SUM(B36,B55,B88)</f>
        <v>133800</v>
      </c>
      <c r="C15" s="80">
        <f aca="true" t="shared" si="9" ref="C15:N15">SUM(C36,C55,C88)</f>
        <v>135600</v>
      </c>
      <c r="D15" s="80">
        <f t="shared" si="9"/>
        <v>111200</v>
      </c>
      <c r="E15" s="80">
        <f t="shared" si="9"/>
        <v>111600</v>
      </c>
      <c r="F15" s="83">
        <f t="shared" si="9"/>
        <v>107800</v>
      </c>
      <c r="G15" s="84">
        <f t="shared" si="9"/>
        <v>99500</v>
      </c>
      <c r="H15" s="81">
        <f t="shared" si="9"/>
        <v>110000</v>
      </c>
      <c r="I15" s="85" t="s">
        <v>51</v>
      </c>
      <c r="J15" s="80">
        <f t="shared" si="9"/>
        <v>105700</v>
      </c>
      <c r="K15" s="80">
        <f t="shared" si="9"/>
        <v>103900</v>
      </c>
      <c r="L15" s="80">
        <f t="shared" si="9"/>
        <v>104000</v>
      </c>
      <c r="M15" s="80">
        <f t="shared" si="9"/>
        <v>103900</v>
      </c>
      <c r="N15" s="83">
        <f t="shared" si="9"/>
        <v>104000</v>
      </c>
      <c r="O15" s="82">
        <f t="shared" si="3"/>
        <v>1331000</v>
      </c>
    </row>
    <row r="16" spans="1:15" ht="27" customHeight="1">
      <c r="A16" s="86" t="s">
        <v>52</v>
      </c>
      <c r="B16" s="80">
        <f aca="true" t="shared" si="10" ref="B16:H16">B17+B21</f>
        <v>4710400</v>
      </c>
      <c r="C16" s="80">
        <f t="shared" si="10"/>
        <v>4330600</v>
      </c>
      <c r="D16" s="80">
        <f t="shared" si="10"/>
        <v>5648700</v>
      </c>
      <c r="E16" s="80">
        <f t="shared" si="10"/>
        <v>2293600</v>
      </c>
      <c r="F16" s="80">
        <f t="shared" si="10"/>
        <v>3566200</v>
      </c>
      <c r="G16" s="80">
        <f t="shared" si="10"/>
        <v>3767700</v>
      </c>
      <c r="H16" s="81">
        <f t="shared" si="10"/>
        <v>3146700</v>
      </c>
      <c r="I16" s="86" t="s">
        <v>52</v>
      </c>
      <c r="J16" s="80">
        <f>J17+J21</f>
        <v>3071200</v>
      </c>
      <c r="K16" s="80">
        <f>K17+K21</f>
        <v>3799100</v>
      </c>
      <c r="L16" s="80">
        <f>L17+L21</f>
        <v>4269000</v>
      </c>
      <c r="M16" s="80">
        <f>M17+M21</f>
        <v>4073800</v>
      </c>
      <c r="N16" s="83">
        <f>N17+N21</f>
        <v>3944000</v>
      </c>
      <c r="O16" s="82">
        <f t="shared" si="3"/>
        <v>46621000</v>
      </c>
    </row>
    <row r="17" spans="1:15" ht="27" customHeight="1">
      <c r="A17" s="87" t="s">
        <v>53</v>
      </c>
      <c r="B17" s="88">
        <f aca="true" t="shared" si="11" ref="B17:H17">SUM(B18:B20)</f>
        <v>1156600</v>
      </c>
      <c r="C17" s="88">
        <f t="shared" si="11"/>
        <v>1442100</v>
      </c>
      <c r="D17" s="88">
        <f t="shared" si="11"/>
        <v>1735200</v>
      </c>
      <c r="E17" s="88">
        <f t="shared" si="11"/>
        <v>0</v>
      </c>
      <c r="F17" s="89">
        <f t="shared" si="11"/>
        <v>0</v>
      </c>
      <c r="G17" s="90">
        <f t="shared" si="11"/>
        <v>0</v>
      </c>
      <c r="H17" s="91">
        <f t="shared" si="11"/>
        <v>0</v>
      </c>
      <c r="I17" s="87" t="s">
        <v>53</v>
      </c>
      <c r="J17" s="88">
        <f>SUM(J18:J20)</f>
        <v>0</v>
      </c>
      <c r="K17" s="88">
        <f>SUM(K18:K20)</f>
        <v>0</v>
      </c>
      <c r="L17" s="88">
        <f>SUM(L18:L20)</f>
        <v>0</v>
      </c>
      <c r="M17" s="88">
        <f>SUM(M18:M20)</f>
        <v>0</v>
      </c>
      <c r="N17" s="89">
        <f>SUM(N18:N20)</f>
        <v>0</v>
      </c>
      <c r="O17" s="92">
        <f t="shared" si="3"/>
        <v>4333900</v>
      </c>
    </row>
    <row r="18" spans="1:15" ht="27" customHeight="1">
      <c r="A18" s="93" t="s">
        <v>54</v>
      </c>
      <c r="B18" s="94">
        <f aca="true" t="shared" si="12" ref="B18:H20">B39+B58+B75+B91+B107+B123+B138</f>
        <v>870300</v>
      </c>
      <c r="C18" s="94">
        <f t="shared" si="12"/>
        <v>1055400</v>
      </c>
      <c r="D18" s="94">
        <f t="shared" si="12"/>
        <v>1307300</v>
      </c>
      <c r="E18" s="94">
        <f t="shared" si="12"/>
        <v>0</v>
      </c>
      <c r="F18" s="95">
        <f t="shared" si="12"/>
        <v>0</v>
      </c>
      <c r="G18" s="96">
        <f t="shared" si="12"/>
        <v>0</v>
      </c>
      <c r="H18" s="97">
        <f t="shared" si="12"/>
        <v>0</v>
      </c>
      <c r="I18" s="93" t="s">
        <v>54</v>
      </c>
      <c r="J18" s="94">
        <f aca="true" t="shared" si="13" ref="J18:N20">J39+J58+J75+J91+J107+J123+J138</f>
        <v>0</v>
      </c>
      <c r="K18" s="94">
        <f t="shared" si="13"/>
        <v>0</v>
      </c>
      <c r="L18" s="94">
        <f t="shared" si="13"/>
        <v>0</v>
      </c>
      <c r="M18" s="94">
        <f t="shared" si="13"/>
        <v>0</v>
      </c>
      <c r="N18" s="95">
        <f t="shared" si="13"/>
        <v>0</v>
      </c>
      <c r="O18" s="98">
        <f t="shared" si="3"/>
        <v>3233000</v>
      </c>
    </row>
    <row r="19" spans="1:15" ht="27" customHeight="1">
      <c r="A19" s="99" t="s">
        <v>55</v>
      </c>
      <c r="B19" s="94">
        <f t="shared" si="12"/>
        <v>277500</v>
      </c>
      <c r="C19" s="94">
        <f t="shared" si="12"/>
        <v>374900</v>
      </c>
      <c r="D19" s="94">
        <f t="shared" si="12"/>
        <v>412900</v>
      </c>
      <c r="E19" s="94">
        <f t="shared" si="12"/>
        <v>0</v>
      </c>
      <c r="F19" s="95">
        <f t="shared" si="12"/>
        <v>0</v>
      </c>
      <c r="G19" s="96">
        <f t="shared" si="12"/>
        <v>0</v>
      </c>
      <c r="H19" s="97">
        <f t="shared" si="12"/>
        <v>0</v>
      </c>
      <c r="I19" s="99" t="s">
        <v>55</v>
      </c>
      <c r="J19" s="94">
        <f t="shared" si="13"/>
        <v>0</v>
      </c>
      <c r="K19" s="94">
        <f t="shared" si="13"/>
        <v>0</v>
      </c>
      <c r="L19" s="94">
        <f t="shared" si="13"/>
        <v>0</v>
      </c>
      <c r="M19" s="94">
        <f t="shared" si="13"/>
        <v>0</v>
      </c>
      <c r="N19" s="95">
        <f t="shared" si="13"/>
        <v>0</v>
      </c>
      <c r="O19" s="98">
        <f t="shared" si="3"/>
        <v>1065300</v>
      </c>
    </row>
    <row r="20" spans="1:15" ht="27" customHeight="1">
      <c r="A20" s="93" t="s">
        <v>56</v>
      </c>
      <c r="B20" s="94">
        <f t="shared" si="12"/>
        <v>8800</v>
      </c>
      <c r="C20" s="94">
        <f t="shared" si="12"/>
        <v>11800</v>
      </c>
      <c r="D20" s="94">
        <f t="shared" si="12"/>
        <v>15000</v>
      </c>
      <c r="E20" s="94">
        <f t="shared" si="12"/>
        <v>0</v>
      </c>
      <c r="F20" s="95">
        <f t="shared" si="12"/>
        <v>0</v>
      </c>
      <c r="G20" s="96">
        <f t="shared" si="12"/>
        <v>0</v>
      </c>
      <c r="H20" s="97">
        <f t="shared" si="12"/>
        <v>0</v>
      </c>
      <c r="I20" s="93" t="s">
        <v>56</v>
      </c>
      <c r="J20" s="94">
        <f t="shared" si="13"/>
        <v>0</v>
      </c>
      <c r="K20" s="94">
        <f t="shared" si="13"/>
        <v>0</v>
      </c>
      <c r="L20" s="94">
        <f t="shared" si="13"/>
        <v>0</v>
      </c>
      <c r="M20" s="94">
        <f t="shared" si="13"/>
        <v>0</v>
      </c>
      <c r="N20" s="95">
        <f t="shared" si="13"/>
        <v>0</v>
      </c>
      <c r="O20" s="98">
        <f t="shared" si="3"/>
        <v>35600</v>
      </c>
    </row>
    <row r="21" spans="1:15" s="104" customFormat="1" ht="27" customHeight="1" thickBot="1">
      <c r="A21" s="87" t="s">
        <v>57</v>
      </c>
      <c r="B21" s="100">
        <f aca="true" t="shared" si="14" ref="B21:H21">SUM(B42+B61+B78+B94+B110+B126+B141)</f>
        <v>3553800</v>
      </c>
      <c r="C21" s="100">
        <f t="shared" si="14"/>
        <v>2888500</v>
      </c>
      <c r="D21" s="100">
        <f t="shared" si="14"/>
        <v>3913500</v>
      </c>
      <c r="E21" s="100">
        <f t="shared" si="14"/>
        <v>2293600</v>
      </c>
      <c r="F21" s="101">
        <f t="shared" si="14"/>
        <v>3566200</v>
      </c>
      <c r="G21" s="102">
        <f t="shared" si="14"/>
        <v>3767700</v>
      </c>
      <c r="H21" s="103">
        <f t="shared" si="14"/>
        <v>3146700</v>
      </c>
      <c r="I21" s="87" t="s">
        <v>57</v>
      </c>
      <c r="J21" s="100">
        <f>SUM(J42+J61+J78+J94+J110+J126+J141)</f>
        <v>3071200</v>
      </c>
      <c r="K21" s="100">
        <f>SUM(K42+K61+K78+K94+K110+K126+K141)</f>
        <v>3799100</v>
      </c>
      <c r="L21" s="100">
        <f>SUM(L42+L61+L78+L94+L110+L126+L141)</f>
        <v>4269000</v>
      </c>
      <c r="M21" s="100">
        <f>SUM(M42+M61+M78+M94+M110+M126+M141)</f>
        <v>4073800</v>
      </c>
      <c r="N21" s="101">
        <f>SUM(N42+N61+N78+N94+N110+N126+N141)</f>
        <v>3944000</v>
      </c>
      <c r="O21" s="92">
        <f t="shared" si="3"/>
        <v>42287100</v>
      </c>
    </row>
    <row r="22" spans="1:15" ht="27" customHeight="1" thickBot="1">
      <c r="A22" s="105" t="s">
        <v>17</v>
      </c>
      <c r="B22" s="106">
        <f>SUM(B7:B16)</f>
        <v>199229900</v>
      </c>
      <c r="C22" s="106">
        <f aca="true" t="shared" si="15" ref="C22:H22">SUM(C7:C16)</f>
        <v>185519600</v>
      </c>
      <c r="D22" s="106">
        <f t="shared" si="15"/>
        <v>184549700</v>
      </c>
      <c r="E22" s="106">
        <f t="shared" si="15"/>
        <v>163977200</v>
      </c>
      <c r="F22" s="106">
        <f t="shared" si="15"/>
        <v>177106700</v>
      </c>
      <c r="G22" s="106">
        <f t="shared" si="15"/>
        <v>193011800</v>
      </c>
      <c r="H22" s="107">
        <f t="shared" si="15"/>
        <v>188247300</v>
      </c>
      <c r="I22" s="108" t="s">
        <v>17</v>
      </c>
      <c r="J22" s="106">
        <f>SUM(J7:J16)</f>
        <v>190675800</v>
      </c>
      <c r="K22" s="106">
        <f>SUM(K7:K16)</f>
        <v>193299700</v>
      </c>
      <c r="L22" s="106">
        <f>SUM(L7:L16)</f>
        <v>192933400</v>
      </c>
      <c r="M22" s="106">
        <f>SUM(M7:M16)</f>
        <v>191666600</v>
      </c>
      <c r="N22" s="109">
        <f>SUM(N7:N16)</f>
        <v>191428300</v>
      </c>
      <c r="O22" s="108">
        <f>SUM(O7:O8,O9:O16)</f>
        <v>2251646000</v>
      </c>
    </row>
    <row r="23" spans="1:15" ht="28.5" customHeight="1">
      <c r="A23" s="39" t="s">
        <v>58</v>
      </c>
      <c r="B23" s="39"/>
      <c r="C23" s="39"/>
      <c r="D23" s="39"/>
      <c r="E23" s="40"/>
      <c r="F23" s="41"/>
      <c r="G23" s="41"/>
      <c r="H23" s="41"/>
      <c r="I23" s="39" t="s">
        <v>59</v>
      </c>
      <c r="J23" s="42"/>
      <c r="K23" s="42"/>
      <c r="L23" s="42"/>
      <c r="M23" s="42"/>
      <c r="N23" s="42"/>
      <c r="O23" s="43"/>
    </row>
    <row r="24" spans="1:15" ht="28.5" customHeight="1">
      <c r="A24" s="45" t="s">
        <v>28</v>
      </c>
      <c r="B24" s="45"/>
      <c r="C24" s="45"/>
      <c r="D24" s="45"/>
      <c r="E24" s="46"/>
      <c r="F24" s="47"/>
      <c r="G24" s="47"/>
      <c r="H24" s="47"/>
      <c r="I24" s="45" t="s">
        <v>28</v>
      </c>
      <c r="J24" s="42"/>
      <c r="K24" s="42"/>
      <c r="L24" s="42"/>
      <c r="M24" s="42"/>
      <c r="N24" s="42"/>
      <c r="O24" s="48"/>
    </row>
    <row r="25" spans="1:15" ht="28.5" customHeight="1">
      <c r="A25" s="49" t="s">
        <v>60</v>
      </c>
      <c r="B25" s="49"/>
      <c r="C25" s="49"/>
      <c r="D25" s="49"/>
      <c r="E25" s="49"/>
      <c r="F25" s="49"/>
      <c r="G25" s="49"/>
      <c r="H25" s="49"/>
      <c r="I25" s="49" t="s">
        <v>60</v>
      </c>
      <c r="J25" s="42"/>
      <c r="K25" s="42"/>
      <c r="L25" s="42"/>
      <c r="M25" s="42"/>
      <c r="N25" s="42"/>
      <c r="O25" s="48"/>
    </row>
    <row r="26" spans="1:15" ht="28.5" customHeight="1" thickBot="1">
      <c r="A26" s="50"/>
      <c r="B26" s="51"/>
      <c r="C26" s="52"/>
      <c r="D26" s="53"/>
      <c r="E26" s="52"/>
      <c r="F26" s="51"/>
      <c r="G26" s="51"/>
      <c r="H26" s="54" t="s">
        <v>29</v>
      </c>
      <c r="I26" s="50"/>
      <c r="J26" s="55"/>
      <c r="K26" s="55"/>
      <c r="L26" s="55"/>
      <c r="M26" s="55"/>
      <c r="N26" s="55"/>
      <c r="O26" s="56" t="s">
        <v>29</v>
      </c>
    </row>
    <row r="27" spans="1:15" ht="28.5" customHeight="1">
      <c r="A27" s="57" t="s">
        <v>30</v>
      </c>
      <c r="B27" s="59" t="s">
        <v>31</v>
      </c>
      <c r="C27" s="59" t="s">
        <v>32</v>
      </c>
      <c r="D27" s="59" t="s">
        <v>33</v>
      </c>
      <c r="E27" s="59" t="s">
        <v>34</v>
      </c>
      <c r="F27" s="59" t="s">
        <v>35</v>
      </c>
      <c r="G27" s="59" t="s">
        <v>36</v>
      </c>
      <c r="H27" s="60" t="s">
        <v>37</v>
      </c>
      <c r="I27" s="57" t="s">
        <v>30</v>
      </c>
      <c r="J27" s="59" t="s">
        <v>38</v>
      </c>
      <c r="K27" s="59" t="s">
        <v>39</v>
      </c>
      <c r="L27" s="59" t="s">
        <v>40</v>
      </c>
      <c r="M27" s="59" t="s">
        <v>41</v>
      </c>
      <c r="N27" s="61" t="s">
        <v>42</v>
      </c>
      <c r="O27" s="62" t="s">
        <v>17</v>
      </c>
    </row>
    <row r="28" spans="1:15" ht="28.5" customHeight="1" thickBot="1">
      <c r="A28" s="63"/>
      <c r="B28" s="64" t="s">
        <v>14</v>
      </c>
      <c r="C28" s="65"/>
      <c r="D28" s="65"/>
      <c r="E28" s="65"/>
      <c r="F28" s="65"/>
      <c r="G28" s="65"/>
      <c r="H28" s="66"/>
      <c r="I28" s="63"/>
      <c r="J28" s="65"/>
      <c r="K28" s="65"/>
      <c r="L28" s="65"/>
      <c r="M28" s="65"/>
      <c r="N28" s="67"/>
      <c r="O28" s="68"/>
    </row>
    <row r="29" spans="1:15" ht="28.5" customHeight="1">
      <c r="A29" s="69" t="s">
        <v>43</v>
      </c>
      <c r="B29" s="70">
        <v>834900</v>
      </c>
      <c r="C29" s="70">
        <v>794500</v>
      </c>
      <c r="D29" s="70">
        <v>870100</v>
      </c>
      <c r="E29" s="70">
        <v>865900</v>
      </c>
      <c r="F29" s="70">
        <v>866900</v>
      </c>
      <c r="G29" s="70">
        <v>1131700</v>
      </c>
      <c r="H29" s="78">
        <v>732500</v>
      </c>
      <c r="I29" s="69" t="s">
        <v>43</v>
      </c>
      <c r="J29" s="70">
        <v>861800</v>
      </c>
      <c r="K29" s="70">
        <v>918600</v>
      </c>
      <c r="L29" s="70">
        <v>949700</v>
      </c>
      <c r="M29" s="70">
        <v>949700</v>
      </c>
      <c r="N29" s="76">
        <v>979700</v>
      </c>
      <c r="O29" s="74">
        <f aca="true" t="shared" si="16" ref="O29:O43">SUM(B29:H29,J29:N29)</f>
        <v>10756000</v>
      </c>
    </row>
    <row r="30" spans="1:15" ht="28.5" customHeight="1">
      <c r="A30" s="110" t="s">
        <v>44</v>
      </c>
      <c r="B30" s="70">
        <v>43973000</v>
      </c>
      <c r="C30" s="70">
        <v>33308000</v>
      </c>
      <c r="D30" s="70">
        <v>29597000</v>
      </c>
      <c r="E30" s="70">
        <v>17687000</v>
      </c>
      <c r="F30" s="70">
        <v>30088000</v>
      </c>
      <c r="G30" s="70">
        <v>44140000</v>
      </c>
      <c r="H30" s="78">
        <v>38505000</v>
      </c>
      <c r="I30" s="110" t="s">
        <v>44</v>
      </c>
      <c r="J30" s="70">
        <v>40616000</v>
      </c>
      <c r="K30" s="70">
        <v>43740000</v>
      </c>
      <c r="L30" s="70">
        <v>39846000</v>
      </c>
      <c r="M30" s="70">
        <v>39846000</v>
      </c>
      <c r="N30" s="76">
        <v>39844000</v>
      </c>
      <c r="O30" s="74">
        <f t="shared" si="16"/>
        <v>441190000</v>
      </c>
    </row>
    <row r="31" spans="1:15" ht="28.5" customHeight="1">
      <c r="A31" s="111" t="s">
        <v>45</v>
      </c>
      <c r="B31" s="112">
        <v>131998900</v>
      </c>
      <c r="C31" s="112">
        <v>131998900</v>
      </c>
      <c r="D31" s="112">
        <v>131998900</v>
      </c>
      <c r="E31" s="112">
        <v>131998900</v>
      </c>
      <c r="F31" s="112">
        <v>131998800</v>
      </c>
      <c r="G31" s="112">
        <v>131998800</v>
      </c>
      <c r="H31" s="113">
        <v>131998800</v>
      </c>
      <c r="I31" s="111" t="s">
        <v>45</v>
      </c>
      <c r="J31" s="112">
        <v>131998800</v>
      </c>
      <c r="K31" s="112">
        <v>131998800</v>
      </c>
      <c r="L31" s="112">
        <v>131998800</v>
      </c>
      <c r="M31" s="112">
        <v>131998800</v>
      </c>
      <c r="N31" s="112">
        <v>131998800</v>
      </c>
      <c r="O31" s="82">
        <f t="shared" si="16"/>
        <v>1583986000</v>
      </c>
    </row>
    <row r="32" spans="1:15" ht="28.5" customHeight="1">
      <c r="A32" s="111" t="s">
        <v>46</v>
      </c>
      <c r="B32" s="112">
        <v>9196000</v>
      </c>
      <c r="C32" s="112">
        <v>8460000</v>
      </c>
      <c r="D32" s="112">
        <v>8400000</v>
      </c>
      <c r="E32" s="112">
        <v>8838000</v>
      </c>
      <c r="F32" s="112">
        <v>7220000</v>
      </c>
      <c r="G32" s="112">
        <v>7371000</v>
      </c>
      <c r="H32" s="113">
        <v>8135000</v>
      </c>
      <c r="I32" s="111" t="s">
        <v>46</v>
      </c>
      <c r="J32" s="112">
        <v>8398000</v>
      </c>
      <c r="K32" s="112">
        <v>8374000</v>
      </c>
      <c r="L32" s="112">
        <v>8797000</v>
      </c>
      <c r="M32" s="112">
        <v>8104000</v>
      </c>
      <c r="N32" s="114">
        <v>8088000</v>
      </c>
      <c r="O32" s="82">
        <f t="shared" si="16"/>
        <v>99381000</v>
      </c>
    </row>
    <row r="33" spans="1:15" ht="28.5" customHeight="1">
      <c r="A33" s="85" t="s">
        <v>61</v>
      </c>
      <c r="B33" s="112">
        <v>6576000</v>
      </c>
      <c r="C33" s="112">
        <v>4694000</v>
      </c>
      <c r="D33" s="112">
        <v>6034000</v>
      </c>
      <c r="E33" s="112">
        <v>405000</v>
      </c>
      <c r="F33" s="112">
        <v>1440000</v>
      </c>
      <c r="G33" s="112">
        <v>2587000</v>
      </c>
      <c r="H33" s="113">
        <v>3811000</v>
      </c>
      <c r="I33" s="85" t="s">
        <v>61</v>
      </c>
      <c r="J33" s="112">
        <v>3485000</v>
      </c>
      <c r="K33" s="112">
        <v>2479000</v>
      </c>
      <c r="L33" s="112">
        <v>4709000</v>
      </c>
      <c r="M33" s="112">
        <v>4709000</v>
      </c>
      <c r="N33" s="112">
        <v>4725000</v>
      </c>
      <c r="O33" s="82">
        <f t="shared" si="16"/>
        <v>45654000</v>
      </c>
    </row>
    <row r="34" spans="1:15" ht="28.5" customHeight="1">
      <c r="A34" s="85" t="s">
        <v>62</v>
      </c>
      <c r="B34" s="112">
        <v>83100</v>
      </c>
      <c r="C34" s="112">
        <v>103700</v>
      </c>
      <c r="D34" s="112">
        <v>81700</v>
      </c>
      <c r="E34" s="112">
        <v>79300</v>
      </c>
      <c r="F34" s="112">
        <v>88500</v>
      </c>
      <c r="G34" s="112">
        <v>105000</v>
      </c>
      <c r="H34" s="113">
        <v>96000</v>
      </c>
      <c r="I34" s="85" t="s">
        <v>62</v>
      </c>
      <c r="J34" s="112">
        <v>93500</v>
      </c>
      <c r="K34" s="112">
        <v>110500</v>
      </c>
      <c r="L34" s="112">
        <v>513000</v>
      </c>
      <c r="M34" s="112">
        <v>100300</v>
      </c>
      <c r="N34" s="114">
        <v>100400</v>
      </c>
      <c r="O34" s="82">
        <f t="shared" si="16"/>
        <v>1555000</v>
      </c>
    </row>
    <row r="35" spans="1:15" ht="28.5" customHeight="1">
      <c r="A35" s="85" t="s">
        <v>63</v>
      </c>
      <c r="B35" s="112">
        <v>347600</v>
      </c>
      <c r="C35" s="112">
        <v>352800</v>
      </c>
      <c r="D35" s="112">
        <v>318800</v>
      </c>
      <c r="E35" s="112">
        <v>366400</v>
      </c>
      <c r="F35" s="112">
        <v>368000</v>
      </c>
      <c r="G35" s="112">
        <v>341500</v>
      </c>
      <c r="H35" s="113">
        <v>361200</v>
      </c>
      <c r="I35" s="85" t="s">
        <v>63</v>
      </c>
      <c r="J35" s="112">
        <v>381000</v>
      </c>
      <c r="K35" s="112">
        <v>360200</v>
      </c>
      <c r="L35" s="112">
        <v>353800</v>
      </c>
      <c r="M35" s="112">
        <v>353800</v>
      </c>
      <c r="N35" s="112">
        <v>352900</v>
      </c>
      <c r="O35" s="82">
        <f t="shared" si="16"/>
        <v>4258000</v>
      </c>
    </row>
    <row r="36" spans="1:15" ht="28.5" customHeight="1">
      <c r="A36" s="85" t="s">
        <v>64</v>
      </c>
      <c r="B36" s="112">
        <v>123400</v>
      </c>
      <c r="C36" s="112">
        <v>124200</v>
      </c>
      <c r="D36" s="112">
        <v>98700</v>
      </c>
      <c r="E36" s="112">
        <v>96100</v>
      </c>
      <c r="F36" s="112">
        <v>94400</v>
      </c>
      <c r="G36" s="112">
        <v>86100</v>
      </c>
      <c r="H36" s="113">
        <v>99500</v>
      </c>
      <c r="I36" s="85" t="s">
        <v>64</v>
      </c>
      <c r="J36" s="112">
        <v>95200</v>
      </c>
      <c r="K36" s="112">
        <v>93600</v>
      </c>
      <c r="L36" s="112">
        <v>93600</v>
      </c>
      <c r="M36" s="112">
        <v>93600</v>
      </c>
      <c r="N36" s="112">
        <v>93600</v>
      </c>
      <c r="O36" s="82">
        <f t="shared" si="16"/>
        <v>1192000</v>
      </c>
    </row>
    <row r="37" spans="1:15" ht="28.5" customHeight="1">
      <c r="A37" s="86" t="s">
        <v>65</v>
      </c>
      <c r="B37" s="80">
        <f>+B38+B42</f>
        <v>2308800</v>
      </c>
      <c r="C37" s="80">
        <f aca="true" t="shared" si="17" ref="C37:H37">+C38+C42</f>
        <v>2037100</v>
      </c>
      <c r="D37" s="80">
        <f t="shared" si="17"/>
        <v>2785700</v>
      </c>
      <c r="E37" s="80">
        <f t="shared" si="17"/>
        <v>936100</v>
      </c>
      <c r="F37" s="80">
        <f t="shared" si="17"/>
        <v>1801000</v>
      </c>
      <c r="G37" s="80">
        <f t="shared" si="17"/>
        <v>1800000</v>
      </c>
      <c r="H37" s="81">
        <f t="shared" si="17"/>
        <v>1363500</v>
      </c>
      <c r="I37" s="86" t="s">
        <v>65</v>
      </c>
      <c r="J37" s="80">
        <f>+J38+J42</f>
        <v>1299200</v>
      </c>
      <c r="K37" s="80">
        <f>+K38+K42</f>
        <v>2063500</v>
      </c>
      <c r="L37" s="80">
        <f>+L38+L42</f>
        <v>2360700</v>
      </c>
      <c r="M37" s="80">
        <f>+M38+M42</f>
        <v>2360700</v>
      </c>
      <c r="N37" s="80">
        <f>+N38+N42</f>
        <v>2360700</v>
      </c>
      <c r="O37" s="82">
        <f t="shared" si="16"/>
        <v>23477000</v>
      </c>
    </row>
    <row r="38" spans="1:15" ht="28.5" customHeight="1">
      <c r="A38" s="87" t="s">
        <v>53</v>
      </c>
      <c r="B38" s="88">
        <f>SUM(B39:B41)</f>
        <v>526700</v>
      </c>
      <c r="C38" s="88">
        <f aca="true" t="shared" si="18" ref="C38:H38">SUM(C39:C41)</f>
        <v>647300</v>
      </c>
      <c r="D38" s="88">
        <f t="shared" si="18"/>
        <v>777300</v>
      </c>
      <c r="E38" s="88">
        <f t="shared" si="18"/>
        <v>0</v>
      </c>
      <c r="F38" s="88">
        <f t="shared" si="18"/>
        <v>0</v>
      </c>
      <c r="G38" s="88">
        <f t="shared" si="18"/>
        <v>0</v>
      </c>
      <c r="H38" s="91">
        <f t="shared" si="18"/>
        <v>0</v>
      </c>
      <c r="I38" s="87" t="s">
        <v>53</v>
      </c>
      <c r="J38" s="88">
        <f>SUM(J39:J41)</f>
        <v>0</v>
      </c>
      <c r="K38" s="88">
        <f>SUM(K39:K41)</f>
        <v>0</v>
      </c>
      <c r="L38" s="88">
        <f>SUM(L39:L41)</f>
        <v>0</v>
      </c>
      <c r="M38" s="88">
        <f>SUM(M39:M41)</f>
        <v>0</v>
      </c>
      <c r="N38" s="88">
        <f>SUM(N39:N41)</f>
        <v>0</v>
      </c>
      <c r="O38" s="92">
        <f t="shared" si="16"/>
        <v>1951300</v>
      </c>
    </row>
    <row r="39" spans="1:15" ht="28.5" customHeight="1">
      <c r="A39" s="93" t="s">
        <v>54</v>
      </c>
      <c r="B39" s="115">
        <v>422400</v>
      </c>
      <c r="C39" s="115">
        <v>523600</v>
      </c>
      <c r="D39" s="115">
        <v>627000</v>
      </c>
      <c r="E39" s="115">
        <v>0</v>
      </c>
      <c r="F39" s="115">
        <v>0</v>
      </c>
      <c r="G39" s="115">
        <v>0</v>
      </c>
      <c r="H39" s="116">
        <v>0</v>
      </c>
      <c r="I39" s="93" t="s">
        <v>54</v>
      </c>
      <c r="J39" s="115">
        <v>0</v>
      </c>
      <c r="K39" s="115">
        <v>0</v>
      </c>
      <c r="L39" s="115">
        <v>0</v>
      </c>
      <c r="M39" s="115">
        <v>0</v>
      </c>
      <c r="N39" s="117">
        <v>0</v>
      </c>
      <c r="O39" s="98">
        <f t="shared" si="16"/>
        <v>1573000</v>
      </c>
    </row>
    <row r="40" spans="1:15" ht="28.5" customHeight="1">
      <c r="A40" s="99" t="s">
        <v>55</v>
      </c>
      <c r="B40" s="115">
        <v>101200</v>
      </c>
      <c r="C40" s="115">
        <v>119900</v>
      </c>
      <c r="D40" s="115">
        <v>145200</v>
      </c>
      <c r="E40" s="115">
        <v>0</v>
      </c>
      <c r="F40" s="115">
        <v>0</v>
      </c>
      <c r="G40" s="115">
        <v>0</v>
      </c>
      <c r="H40" s="116">
        <v>0</v>
      </c>
      <c r="I40" s="99" t="s">
        <v>55</v>
      </c>
      <c r="J40" s="115">
        <v>0</v>
      </c>
      <c r="K40" s="115">
        <v>0</v>
      </c>
      <c r="L40" s="115">
        <v>0</v>
      </c>
      <c r="M40" s="115">
        <v>0</v>
      </c>
      <c r="N40" s="117">
        <v>0</v>
      </c>
      <c r="O40" s="98">
        <f t="shared" si="16"/>
        <v>366300</v>
      </c>
    </row>
    <row r="41" spans="1:15" ht="28.5" customHeight="1">
      <c r="A41" s="93" t="s">
        <v>56</v>
      </c>
      <c r="B41" s="115">
        <v>3100</v>
      </c>
      <c r="C41" s="115">
        <v>3800</v>
      </c>
      <c r="D41" s="115">
        <v>5100</v>
      </c>
      <c r="E41" s="115">
        <v>0</v>
      </c>
      <c r="F41" s="115">
        <v>0</v>
      </c>
      <c r="G41" s="115">
        <v>0</v>
      </c>
      <c r="H41" s="116">
        <v>0</v>
      </c>
      <c r="I41" s="93" t="s">
        <v>56</v>
      </c>
      <c r="J41" s="115">
        <v>0</v>
      </c>
      <c r="K41" s="115">
        <v>0</v>
      </c>
      <c r="L41" s="115">
        <v>0</v>
      </c>
      <c r="M41" s="115">
        <v>0</v>
      </c>
      <c r="N41" s="117">
        <v>0</v>
      </c>
      <c r="O41" s="98">
        <f t="shared" si="16"/>
        <v>12000</v>
      </c>
    </row>
    <row r="42" spans="1:15" s="104" customFormat="1" ht="28.5" customHeight="1" thickBot="1">
      <c r="A42" s="87" t="s">
        <v>57</v>
      </c>
      <c r="B42" s="118">
        <v>1782100</v>
      </c>
      <c r="C42" s="118">
        <v>1389800</v>
      </c>
      <c r="D42" s="118">
        <v>2008400</v>
      </c>
      <c r="E42" s="118">
        <v>936100</v>
      </c>
      <c r="F42" s="118">
        <v>1801000</v>
      </c>
      <c r="G42" s="118">
        <v>1800000</v>
      </c>
      <c r="H42" s="119">
        <v>1363500</v>
      </c>
      <c r="I42" s="87" t="s">
        <v>57</v>
      </c>
      <c r="J42" s="118">
        <v>1299200</v>
      </c>
      <c r="K42" s="118">
        <v>2063500</v>
      </c>
      <c r="L42" s="118">
        <v>2360700</v>
      </c>
      <c r="M42" s="118">
        <v>2360700</v>
      </c>
      <c r="N42" s="118">
        <v>2360700</v>
      </c>
      <c r="O42" s="92">
        <f t="shared" si="16"/>
        <v>21525700</v>
      </c>
    </row>
    <row r="43" spans="1:15" ht="28.5" customHeight="1" thickBot="1">
      <c r="A43" s="105" t="s">
        <v>17</v>
      </c>
      <c r="B43" s="106">
        <f aca="true" t="shared" si="19" ref="B43:H43">SUM(B31:B37)+B30+B29</f>
        <v>195441700</v>
      </c>
      <c r="C43" s="106">
        <f t="shared" si="19"/>
        <v>181873200</v>
      </c>
      <c r="D43" s="106">
        <f t="shared" si="19"/>
        <v>180184900</v>
      </c>
      <c r="E43" s="106">
        <f t="shared" si="19"/>
        <v>161272700</v>
      </c>
      <c r="F43" s="106">
        <f t="shared" si="19"/>
        <v>173965600</v>
      </c>
      <c r="G43" s="106">
        <f t="shared" si="19"/>
        <v>189561100</v>
      </c>
      <c r="H43" s="107">
        <f t="shared" si="19"/>
        <v>185102500</v>
      </c>
      <c r="I43" s="108" t="s">
        <v>17</v>
      </c>
      <c r="J43" s="106">
        <f>SUM(J31:J37)+J30+J29</f>
        <v>187228500</v>
      </c>
      <c r="K43" s="106">
        <f>SUM(K31:K37)+K30+K29</f>
        <v>190138200</v>
      </c>
      <c r="L43" s="106">
        <f>SUM(L31:L37)+L30+L29</f>
        <v>189621600</v>
      </c>
      <c r="M43" s="106">
        <f>SUM(M31:M37)+M30+M29</f>
        <v>188515900</v>
      </c>
      <c r="N43" s="109">
        <f>SUM(N31:N37)+N30+N29</f>
        <v>188543100</v>
      </c>
      <c r="O43" s="120">
        <f t="shared" si="16"/>
        <v>2211449000</v>
      </c>
    </row>
    <row r="44" spans="1:15" ht="31.5" customHeight="1">
      <c r="A44" s="39" t="s">
        <v>66</v>
      </c>
      <c r="B44" s="39"/>
      <c r="C44" s="39"/>
      <c r="D44" s="39"/>
      <c r="E44" s="40"/>
      <c r="F44" s="41"/>
      <c r="G44" s="41"/>
      <c r="H44" s="41"/>
      <c r="I44" s="39" t="s">
        <v>67</v>
      </c>
      <c r="J44" s="42"/>
      <c r="K44" s="42"/>
      <c r="L44" s="42"/>
      <c r="M44" s="42"/>
      <c r="N44" s="42"/>
      <c r="O44" s="43"/>
    </row>
    <row r="45" spans="1:15" ht="31.5" customHeight="1">
      <c r="A45" s="45" t="s">
        <v>28</v>
      </c>
      <c r="B45" s="45"/>
      <c r="C45" s="45"/>
      <c r="D45" s="45"/>
      <c r="E45" s="46"/>
      <c r="F45" s="47"/>
      <c r="G45" s="47"/>
      <c r="H45" s="47"/>
      <c r="I45" s="45" t="s">
        <v>28</v>
      </c>
      <c r="J45" s="42"/>
      <c r="K45" s="42"/>
      <c r="L45" s="42"/>
      <c r="M45" s="42"/>
      <c r="N45" s="42"/>
      <c r="O45" s="48"/>
    </row>
    <row r="46" spans="1:15" ht="31.5" customHeight="1">
      <c r="A46" s="49" t="s">
        <v>68</v>
      </c>
      <c r="B46" s="49"/>
      <c r="C46" s="49"/>
      <c r="D46" s="49"/>
      <c r="E46" s="49"/>
      <c r="F46" s="49"/>
      <c r="G46" s="49"/>
      <c r="H46" s="49"/>
      <c r="I46" s="49" t="s">
        <v>68</v>
      </c>
      <c r="J46" s="42"/>
      <c r="K46" s="42"/>
      <c r="L46" s="42"/>
      <c r="M46" s="42"/>
      <c r="N46" s="42"/>
      <c r="O46" s="48"/>
    </row>
    <row r="47" spans="1:15" ht="31.5" customHeight="1" thickBot="1">
      <c r="A47" s="50"/>
      <c r="B47" s="51"/>
      <c r="C47" s="52"/>
      <c r="D47" s="53"/>
      <c r="E47" s="52"/>
      <c r="F47" s="51"/>
      <c r="G47" s="51"/>
      <c r="H47" s="54" t="s">
        <v>29</v>
      </c>
      <c r="I47" s="50"/>
      <c r="J47" s="55"/>
      <c r="K47" s="55"/>
      <c r="L47" s="55"/>
      <c r="M47" s="55"/>
      <c r="N47" s="55"/>
      <c r="O47" s="56" t="s">
        <v>29</v>
      </c>
    </row>
    <row r="48" spans="1:15" ht="31.5" customHeight="1">
      <c r="A48" s="57" t="s">
        <v>30</v>
      </c>
      <c r="B48" s="59" t="s">
        <v>31</v>
      </c>
      <c r="C48" s="59" t="s">
        <v>32</v>
      </c>
      <c r="D48" s="59" t="s">
        <v>33</v>
      </c>
      <c r="E48" s="59" t="s">
        <v>34</v>
      </c>
      <c r="F48" s="59" t="s">
        <v>35</v>
      </c>
      <c r="G48" s="59" t="s">
        <v>36</v>
      </c>
      <c r="H48" s="60" t="s">
        <v>37</v>
      </c>
      <c r="I48" s="57" t="s">
        <v>30</v>
      </c>
      <c r="J48" s="59" t="s">
        <v>38</v>
      </c>
      <c r="K48" s="59" t="s">
        <v>39</v>
      </c>
      <c r="L48" s="59" t="s">
        <v>40</v>
      </c>
      <c r="M48" s="59" t="s">
        <v>41</v>
      </c>
      <c r="N48" s="61" t="s">
        <v>42</v>
      </c>
      <c r="O48" s="62" t="s">
        <v>17</v>
      </c>
    </row>
    <row r="49" spans="1:15" ht="31.5" customHeight="1" thickBot="1">
      <c r="A49" s="63"/>
      <c r="B49" s="121" t="s">
        <v>14</v>
      </c>
      <c r="C49" s="65"/>
      <c r="D49" s="65"/>
      <c r="E49" s="65"/>
      <c r="F49" s="65"/>
      <c r="G49" s="65"/>
      <c r="H49" s="66"/>
      <c r="I49" s="63"/>
      <c r="J49" s="65"/>
      <c r="K49" s="65"/>
      <c r="L49" s="65"/>
      <c r="M49" s="65"/>
      <c r="N49" s="67"/>
      <c r="O49" s="68"/>
    </row>
    <row r="50" spans="1:15" ht="31.5" customHeight="1">
      <c r="A50" s="69" t="s">
        <v>43</v>
      </c>
      <c r="B50" s="70">
        <v>364000</v>
      </c>
      <c r="C50" s="70">
        <v>323000</v>
      </c>
      <c r="D50" s="70">
        <v>470000</v>
      </c>
      <c r="E50" s="70">
        <v>295000</v>
      </c>
      <c r="F50" s="70">
        <v>350000</v>
      </c>
      <c r="G50" s="70">
        <v>460000</v>
      </c>
      <c r="H50" s="78">
        <v>290000</v>
      </c>
      <c r="I50" s="69" t="s">
        <v>43</v>
      </c>
      <c r="J50" s="70">
        <v>557000</v>
      </c>
      <c r="K50" s="70">
        <v>318000</v>
      </c>
      <c r="L50" s="70">
        <v>320000</v>
      </c>
      <c r="M50" s="70">
        <v>350000</v>
      </c>
      <c r="N50" s="70">
        <v>230000</v>
      </c>
      <c r="O50" s="74">
        <f aca="true" t="shared" si="20" ref="O50:O62">SUM(B50:H50,J50:N50)</f>
        <v>4327000</v>
      </c>
    </row>
    <row r="51" spans="1:15" ht="31.5" customHeight="1">
      <c r="A51" s="75" t="s">
        <v>44</v>
      </c>
      <c r="B51" s="70">
        <v>48000</v>
      </c>
      <c r="C51" s="70">
        <v>49000</v>
      </c>
      <c r="D51" s="70">
        <v>50000</v>
      </c>
      <c r="E51" s="70">
        <v>59000</v>
      </c>
      <c r="F51" s="70">
        <v>55000</v>
      </c>
      <c r="G51" s="70">
        <v>59000</v>
      </c>
      <c r="H51" s="78">
        <v>62000</v>
      </c>
      <c r="I51" s="75" t="s">
        <v>44</v>
      </c>
      <c r="J51" s="70">
        <v>65000</v>
      </c>
      <c r="K51" s="70">
        <v>58000</v>
      </c>
      <c r="L51" s="70">
        <v>55000</v>
      </c>
      <c r="M51" s="70">
        <v>54000</v>
      </c>
      <c r="N51" s="70">
        <v>53000</v>
      </c>
      <c r="O51" s="74">
        <f t="shared" si="20"/>
        <v>667000</v>
      </c>
    </row>
    <row r="52" spans="1:15" ht="31.5" customHeight="1">
      <c r="A52" s="85" t="s">
        <v>69</v>
      </c>
      <c r="B52" s="80">
        <v>1500</v>
      </c>
      <c r="C52" s="80">
        <v>1500</v>
      </c>
      <c r="D52" s="80">
        <v>1800</v>
      </c>
      <c r="E52" s="80">
        <v>1800</v>
      </c>
      <c r="F52" s="80">
        <v>1800</v>
      </c>
      <c r="G52" s="80">
        <v>1800</v>
      </c>
      <c r="H52" s="81">
        <v>2000</v>
      </c>
      <c r="I52" s="85" t="s">
        <v>69</v>
      </c>
      <c r="J52" s="80">
        <v>2200</v>
      </c>
      <c r="K52" s="80">
        <v>2000</v>
      </c>
      <c r="L52" s="80">
        <v>2000</v>
      </c>
      <c r="M52" s="80">
        <v>1800</v>
      </c>
      <c r="N52" s="122">
        <v>1800</v>
      </c>
      <c r="O52" s="74">
        <f t="shared" si="20"/>
        <v>22000</v>
      </c>
    </row>
    <row r="53" spans="1:15" ht="31.5" customHeight="1">
      <c r="A53" s="79" t="s">
        <v>70</v>
      </c>
      <c r="B53" s="112">
        <v>4000</v>
      </c>
      <c r="C53" s="112">
        <v>4000</v>
      </c>
      <c r="D53" s="112">
        <v>4000</v>
      </c>
      <c r="E53" s="112">
        <v>4200</v>
      </c>
      <c r="F53" s="112">
        <v>4200</v>
      </c>
      <c r="G53" s="112">
        <v>4100</v>
      </c>
      <c r="H53" s="113">
        <v>4100</v>
      </c>
      <c r="I53" s="79" t="s">
        <v>70</v>
      </c>
      <c r="J53" s="112">
        <v>4300</v>
      </c>
      <c r="K53" s="112">
        <v>4100</v>
      </c>
      <c r="L53" s="112">
        <v>4000</v>
      </c>
      <c r="M53" s="112">
        <v>4000</v>
      </c>
      <c r="N53" s="112">
        <v>4000</v>
      </c>
      <c r="O53" s="82">
        <f t="shared" si="20"/>
        <v>49000</v>
      </c>
    </row>
    <row r="54" spans="1:15" ht="31.5" customHeight="1">
      <c r="A54" s="85" t="s">
        <v>71</v>
      </c>
      <c r="B54" s="112">
        <v>55000</v>
      </c>
      <c r="C54" s="112">
        <v>57000</v>
      </c>
      <c r="D54" s="112">
        <v>58000</v>
      </c>
      <c r="E54" s="112">
        <v>60000</v>
      </c>
      <c r="F54" s="112">
        <v>62000</v>
      </c>
      <c r="G54" s="112">
        <v>60000</v>
      </c>
      <c r="H54" s="113">
        <v>58000</v>
      </c>
      <c r="I54" s="85" t="s">
        <v>71</v>
      </c>
      <c r="J54" s="112">
        <v>60000</v>
      </c>
      <c r="K54" s="112">
        <v>58000</v>
      </c>
      <c r="L54" s="112">
        <v>58000</v>
      </c>
      <c r="M54" s="112">
        <v>58000</v>
      </c>
      <c r="N54" s="114">
        <v>58000</v>
      </c>
      <c r="O54" s="82">
        <f t="shared" si="20"/>
        <v>702000</v>
      </c>
    </row>
    <row r="55" spans="1:15" ht="31.5" customHeight="1">
      <c r="A55" s="85" t="s">
        <v>72</v>
      </c>
      <c r="B55" s="112">
        <v>10000</v>
      </c>
      <c r="C55" s="112">
        <v>11000</v>
      </c>
      <c r="D55" s="112">
        <v>12000</v>
      </c>
      <c r="E55" s="112">
        <v>15000</v>
      </c>
      <c r="F55" s="112">
        <v>13000</v>
      </c>
      <c r="G55" s="112">
        <v>13000</v>
      </c>
      <c r="H55" s="113">
        <v>10000</v>
      </c>
      <c r="I55" s="85" t="s">
        <v>72</v>
      </c>
      <c r="J55" s="112">
        <v>10000</v>
      </c>
      <c r="K55" s="112">
        <v>10000</v>
      </c>
      <c r="L55" s="112">
        <v>10000</v>
      </c>
      <c r="M55" s="112">
        <v>10000</v>
      </c>
      <c r="N55" s="112">
        <v>10000</v>
      </c>
      <c r="O55" s="82">
        <f t="shared" si="20"/>
        <v>134000</v>
      </c>
    </row>
    <row r="56" spans="1:15" ht="31.5" customHeight="1">
      <c r="A56" s="123" t="s">
        <v>73</v>
      </c>
      <c r="B56" s="80">
        <f>+B57+B61</f>
        <v>226000</v>
      </c>
      <c r="C56" s="80">
        <f aca="true" t="shared" si="21" ref="C56:H56">+C57+C61</f>
        <v>306200</v>
      </c>
      <c r="D56" s="80">
        <f t="shared" si="21"/>
        <v>555200</v>
      </c>
      <c r="E56" s="80">
        <f t="shared" si="21"/>
        <v>26000</v>
      </c>
      <c r="F56" s="80">
        <f t="shared" si="21"/>
        <v>165200</v>
      </c>
      <c r="G56" s="80">
        <f t="shared" si="21"/>
        <v>307700</v>
      </c>
      <c r="H56" s="81">
        <f t="shared" si="21"/>
        <v>165200</v>
      </c>
      <c r="I56" s="123" t="s">
        <v>73</v>
      </c>
      <c r="J56" s="80">
        <f>+J57+J61</f>
        <v>97000</v>
      </c>
      <c r="K56" s="80">
        <f>+K57+K61</f>
        <v>131600</v>
      </c>
      <c r="L56" s="80">
        <f>+L57+L61</f>
        <v>261300</v>
      </c>
      <c r="M56" s="80">
        <f>+M57+M61</f>
        <v>261300</v>
      </c>
      <c r="N56" s="80">
        <f>+N57+N61</f>
        <v>261300</v>
      </c>
      <c r="O56" s="82">
        <f t="shared" si="20"/>
        <v>2764000</v>
      </c>
    </row>
    <row r="57" spans="1:15" ht="31.5" customHeight="1">
      <c r="A57" s="87" t="s">
        <v>53</v>
      </c>
      <c r="B57" s="88">
        <f>SUM(B58:B60)</f>
        <v>186000</v>
      </c>
      <c r="C57" s="88">
        <f aca="true" t="shared" si="22" ref="C57:H57">SUM(C58:C60)</f>
        <v>230200</v>
      </c>
      <c r="D57" s="88">
        <f t="shared" si="22"/>
        <v>350800</v>
      </c>
      <c r="E57" s="88">
        <f t="shared" si="22"/>
        <v>0</v>
      </c>
      <c r="F57" s="88">
        <f t="shared" si="22"/>
        <v>0</v>
      </c>
      <c r="G57" s="88">
        <f t="shared" si="22"/>
        <v>0</v>
      </c>
      <c r="H57" s="91">
        <f t="shared" si="22"/>
        <v>0</v>
      </c>
      <c r="I57" s="87" t="s">
        <v>53</v>
      </c>
      <c r="J57" s="88">
        <f>SUM(J58:J60)</f>
        <v>0</v>
      </c>
      <c r="K57" s="88">
        <f>SUM(K58:K60)</f>
        <v>0</v>
      </c>
      <c r="L57" s="88">
        <f>SUM(L58:L60)</f>
        <v>0</v>
      </c>
      <c r="M57" s="88">
        <f>SUM(M58:M60)</f>
        <v>0</v>
      </c>
      <c r="N57" s="88">
        <f>SUM(N58:N60)</f>
        <v>0</v>
      </c>
      <c r="O57" s="92">
        <f t="shared" si="20"/>
        <v>767000</v>
      </c>
    </row>
    <row r="58" spans="1:15" ht="31.5" customHeight="1">
      <c r="A58" s="93" t="s">
        <v>54</v>
      </c>
      <c r="B58" s="115">
        <v>145500</v>
      </c>
      <c r="C58" s="115">
        <v>169000</v>
      </c>
      <c r="D58" s="115">
        <v>267500</v>
      </c>
      <c r="E58" s="115">
        <v>0</v>
      </c>
      <c r="F58" s="115">
        <v>0</v>
      </c>
      <c r="G58" s="115">
        <v>0</v>
      </c>
      <c r="H58" s="116">
        <v>0</v>
      </c>
      <c r="I58" s="93" t="s">
        <v>54</v>
      </c>
      <c r="J58" s="115">
        <v>0</v>
      </c>
      <c r="K58" s="115">
        <v>0</v>
      </c>
      <c r="L58" s="115">
        <v>0</v>
      </c>
      <c r="M58" s="115">
        <v>0</v>
      </c>
      <c r="N58" s="117">
        <v>0</v>
      </c>
      <c r="O58" s="98">
        <f t="shared" si="20"/>
        <v>582000</v>
      </c>
    </row>
    <row r="59" spans="1:15" ht="31.5" customHeight="1">
      <c r="A59" s="99" t="s">
        <v>55</v>
      </c>
      <c r="B59" s="115">
        <v>37500</v>
      </c>
      <c r="C59" s="115">
        <v>57600</v>
      </c>
      <c r="D59" s="115">
        <v>77900</v>
      </c>
      <c r="E59" s="115">
        <v>0</v>
      </c>
      <c r="F59" s="115">
        <v>0</v>
      </c>
      <c r="G59" s="115">
        <v>0</v>
      </c>
      <c r="H59" s="116">
        <v>0</v>
      </c>
      <c r="I59" s="99" t="s">
        <v>55</v>
      </c>
      <c r="J59" s="115">
        <v>0</v>
      </c>
      <c r="K59" s="115">
        <v>0</v>
      </c>
      <c r="L59" s="115">
        <v>0</v>
      </c>
      <c r="M59" s="115">
        <v>0</v>
      </c>
      <c r="N59" s="117">
        <v>0</v>
      </c>
      <c r="O59" s="98">
        <f t="shared" si="20"/>
        <v>173000</v>
      </c>
    </row>
    <row r="60" spans="1:15" ht="31.5" customHeight="1">
      <c r="A60" s="93" t="s">
        <v>56</v>
      </c>
      <c r="B60" s="115">
        <v>3000</v>
      </c>
      <c r="C60" s="115">
        <v>3600</v>
      </c>
      <c r="D60" s="115">
        <v>5400</v>
      </c>
      <c r="E60" s="115">
        <v>0</v>
      </c>
      <c r="F60" s="115">
        <v>0</v>
      </c>
      <c r="G60" s="115">
        <v>0</v>
      </c>
      <c r="H60" s="116">
        <v>0</v>
      </c>
      <c r="I60" s="93" t="s">
        <v>56</v>
      </c>
      <c r="J60" s="115">
        <v>0</v>
      </c>
      <c r="K60" s="115">
        <v>0</v>
      </c>
      <c r="L60" s="115">
        <v>0</v>
      </c>
      <c r="M60" s="115">
        <v>0</v>
      </c>
      <c r="N60" s="117">
        <v>0</v>
      </c>
      <c r="O60" s="98">
        <f t="shared" si="20"/>
        <v>12000</v>
      </c>
    </row>
    <row r="61" spans="1:15" s="104" customFormat="1" ht="31.5" customHeight="1" thickBot="1">
      <c r="A61" s="87" t="s">
        <v>57</v>
      </c>
      <c r="B61" s="118">
        <v>40000</v>
      </c>
      <c r="C61" s="118">
        <v>76000</v>
      </c>
      <c r="D61" s="118">
        <v>204400</v>
      </c>
      <c r="E61" s="118">
        <v>26000</v>
      </c>
      <c r="F61" s="118">
        <v>165200</v>
      </c>
      <c r="G61" s="118">
        <v>307700</v>
      </c>
      <c r="H61" s="119">
        <v>165200</v>
      </c>
      <c r="I61" s="87" t="s">
        <v>57</v>
      </c>
      <c r="J61" s="118">
        <v>97000</v>
      </c>
      <c r="K61" s="118">
        <v>131600</v>
      </c>
      <c r="L61" s="118">
        <v>261300</v>
      </c>
      <c r="M61" s="118">
        <v>261300</v>
      </c>
      <c r="N61" s="124">
        <v>261300</v>
      </c>
      <c r="O61" s="92">
        <f t="shared" si="20"/>
        <v>1997000</v>
      </c>
    </row>
    <row r="62" spans="1:15" ht="31.5" customHeight="1" thickBot="1">
      <c r="A62" s="105" t="s">
        <v>17</v>
      </c>
      <c r="B62" s="106">
        <f>SUM(B50:B56)</f>
        <v>708500</v>
      </c>
      <c r="C62" s="106">
        <f aca="true" t="shared" si="23" ref="C62:H62">SUM(C50:C56)</f>
        <v>751700</v>
      </c>
      <c r="D62" s="106">
        <f t="shared" si="23"/>
        <v>1151000</v>
      </c>
      <c r="E62" s="106">
        <f t="shared" si="23"/>
        <v>461000</v>
      </c>
      <c r="F62" s="106">
        <f t="shared" si="23"/>
        <v>651200</v>
      </c>
      <c r="G62" s="106">
        <f t="shared" si="23"/>
        <v>905600</v>
      </c>
      <c r="H62" s="107">
        <f t="shared" si="23"/>
        <v>591300</v>
      </c>
      <c r="I62" s="108" t="s">
        <v>17</v>
      </c>
      <c r="J62" s="106">
        <f>SUM(J50:J56)</f>
        <v>795500</v>
      </c>
      <c r="K62" s="106">
        <f>SUM(K50:K56)</f>
        <v>581700</v>
      </c>
      <c r="L62" s="106">
        <f>SUM(L50:L56)</f>
        <v>710300</v>
      </c>
      <c r="M62" s="106">
        <f>SUM(M50:M56)</f>
        <v>739100</v>
      </c>
      <c r="N62" s="106">
        <f>SUM(N50:N56)</f>
        <v>618100</v>
      </c>
      <c r="O62" s="120">
        <f t="shared" si="20"/>
        <v>8665000</v>
      </c>
    </row>
    <row r="63" spans="1:15" ht="34.5" customHeight="1">
      <c r="A63" s="39" t="s">
        <v>74</v>
      </c>
      <c r="B63" s="39"/>
      <c r="C63" s="39"/>
      <c r="D63" s="39"/>
      <c r="E63" s="40"/>
      <c r="F63" s="41"/>
      <c r="G63" s="41"/>
      <c r="H63" s="41"/>
      <c r="I63" s="39" t="s">
        <v>75</v>
      </c>
      <c r="J63" s="42"/>
      <c r="K63" s="42"/>
      <c r="L63" s="42"/>
      <c r="M63" s="42"/>
      <c r="N63" s="42"/>
      <c r="O63" s="43"/>
    </row>
    <row r="64" spans="1:15" ht="34.5" customHeight="1">
      <c r="A64" s="45" t="s">
        <v>28</v>
      </c>
      <c r="B64" s="45"/>
      <c r="C64" s="45"/>
      <c r="D64" s="45"/>
      <c r="E64" s="46"/>
      <c r="F64" s="47"/>
      <c r="G64" s="47"/>
      <c r="H64" s="47"/>
      <c r="I64" s="45" t="s">
        <v>28</v>
      </c>
      <c r="J64" s="42"/>
      <c r="K64" s="42"/>
      <c r="L64" s="42"/>
      <c r="M64" s="42"/>
      <c r="N64" s="42"/>
      <c r="O64" s="48"/>
    </row>
    <row r="65" spans="1:15" ht="34.5" customHeight="1">
      <c r="A65" s="49" t="s">
        <v>76</v>
      </c>
      <c r="B65" s="49"/>
      <c r="C65" s="49"/>
      <c r="D65" s="49"/>
      <c r="E65" s="49"/>
      <c r="F65" s="49"/>
      <c r="G65" s="49"/>
      <c r="H65" s="49"/>
      <c r="I65" s="49" t="s">
        <v>76</v>
      </c>
      <c r="J65" s="42"/>
      <c r="K65" s="42"/>
      <c r="L65" s="42"/>
      <c r="M65" s="42"/>
      <c r="N65" s="42"/>
      <c r="O65" s="48"/>
    </row>
    <row r="66" spans="1:15" ht="34.5" customHeight="1" thickBot="1">
      <c r="A66" s="50"/>
      <c r="B66" s="51"/>
      <c r="C66" s="52"/>
      <c r="D66" s="53"/>
      <c r="E66" s="52"/>
      <c r="F66" s="51"/>
      <c r="G66" s="51"/>
      <c r="H66" s="54" t="s">
        <v>29</v>
      </c>
      <c r="I66" s="50"/>
      <c r="J66" s="55"/>
      <c r="K66" s="55"/>
      <c r="L66" s="55"/>
      <c r="M66" s="55"/>
      <c r="N66" s="55"/>
      <c r="O66" s="56" t="s">
        <v>29</v>
      </c>
    </row>
    <row r="67" spans="1:15" ht="34.5" customHeight="1">
      <c r="A67" s="57" t="s">
        <v>30</v>
      </c>
      <c r="B67" s="59" t="s">
        <v>31</v>
      </c>
      <c r="C67" s="59" t="s">
        <v>32</v>
      </c>
      <c r="D67" s="59" t="s">
        <v>33</v>
      </c>
      <c r="E67" s="59" t="s">
        <v>34</v>
      </c>
      <c r="F67" s="59" t="s">
        <v>35</v>
      </c>
      <c r="G67" s="59" t="s">
        <v>36</v>
      </c>
      <c r="H67" s="60" t="s">
        <v>37</v>
      </c>
      <c r="I67" s="57" t="s">
        <v>30</v>
      </c>
      <c r="J67" s="59" t="s">
        <v>38</v>
      </c>
      <c r="K67" s="59" t="s">
        <v>39</v>
      </c>
      <c r="L67" s="59" t="s">
        <v>40</v>
      </c>
      <c r="M67" s="59" t="s">
        <v>41</v>
      </c>
      <c r="N67" s="61" t="s">
        <v>42</v>
      </c>
      <c r="O67" s="62" t="s">
        <v>17</v>
      </c>
    </row>
    <row r="68" spans="1:15" ht="34.5" customHeight="1" thickBot="1">
      <c r="A68" s="63"/>
      <c r="B68" s="121" t="s">
        <v>14</v>
      </c>
      <c r="C68" s="65"/>
      <c r="D68" s="65"/>
      <c r="E68" s="65"/>
      <c r="F68" s="65"/>
      <c r="G68" s="65"/>
      <c r="H68" s="66"/>
      <c r="I68" s="63"/>
      <c r="J68" s="65"/>
      <c r="K68" s="65"/>
      <c r="L68" s="65"/>
      <c r="M68" s="65"/>
      <c r="N68" s="67"/>
      <c r="O68" s="68"/>
    </row>
    <row r="69" spans="1:15" ht="34.5" customHeight="1">
      <c r="A69" s="69" t="s">
        <v>77</v>
      </c>
      <c r="B69" s="70">
        <v>90000</v>
      </c>
      <c r="C69" s="70">
        <v>95000</v>
      </c>
      <c r="D69" s="70">
        <v>90000</v>
      </c>
      <c r="E69" s="70">
        <v>90000</v>
      </c>
      <c r="F69" s="70">
        <v>100000</v>
      </c>
      <c r="G69" s="70">
        <v>100000</v>
      </c>
      <c r="H69" s="78">
        <v>100000</v>
      </c>
      <c r="I69" s="75" t="s">
        <v>43</v>
      </c>
      <c r="J69" s="70">
        <v>100000</v>
      </c>
      <c r="K69" s="70">
        <v>105000</v>
      </c>
      <c r="L69" s="70">
        <v>100000</v>
      </c>
      <c r="M69" s="70">
        <v>100000</v>
      </c>
      <c r="N69" s="76">
        <v>90000</v>
      </c>
      <c r="O69" s="74">
        <f aca="true" t="shared" si="24" ref="O69:O79">SUM(B69:H69,J69:N69)</f>
        <v>1160000</v>
      </c>
    </row>
    <row r="70" spans="1:15" ht="34.5" customHeight="1">
      <c r="A70" s="75" t="s">
        <v>78</v>
      </c>
      <c r="B70" s="125">
        <v>19000</v>
      </c>
      <c r="C70" s="125">
        <v>19000</v>
      </c>
      <c r="D70" s="125">
        <v>19000</v>
      </c>
      <c r="E70" s="125">
        <v>19000</v>
      </c>
      <c r="F70" s="125">
        <v>19000</v>
      </c>
      <c r="G70" s="125">
        <v>19000</v>
      </c>
      <c r="H70" s="78">
        <v>20000</v>
      </c>
      <c r="I70" s="75" t="s">
        <v>44</v>
      </c>
      <c r="J70" s="125">
        <v>19000</v>
      </c>
      <c r="K70" s="125">
        <v>19000</v>
      </c>
      <c r="L70" s="125">
        <v>19000</v>
      </c>
      <c r="M70" s="125">
        <v>19000</v>
      </c>
      <c r="N70" s="126">
        <v>19000</v>
      </c>
      <c r="O70" s="74">
        <f t="shared" si="24"/>
        <v>229000</v>
      </c>
    </row>
    <row r="71" spans="1:15" ht="34.5" customHeight="1">
      <c r="A71" s="79" t="s">
        <v>79</v>
      </c>
      <c r="B71" s="112">
        <v>3000</v>
      </c>
      <c r="C71" s="112">
        <v>2000</v>
      </c>
      <c r="D71" s="112">
        <v>2000</v>
      </c>
      <c r="E71" s="112">
        <v>2000</v>
      </c>
      <c r="F71" s="112">
        <v>2000</v>
      </c>
      <c r="G71" s="112">
        <v>2500</v>
      </c>
      <c r="H71" s="81">
        <v>2500</v>
      </c>
      <c r="I71" s="79" t="s">
        <v>79</v>
      </c>
      <c r="J71" s="112">
        <v>2000</v>
      </c>
      <c r="K71" s="112">
        <v>2000</v>
      </c>
      <c r="L71" s="112">
        <v>2000</v>
      </c>
      <c r="M71" s="112">
        <v>2000</v>
      </c>
      <c r="N71" s="114">
        <v>2000</v>
      </c>
      <c r="O71" s="74">
        <f t="shared" si="24"/>
        <v>26000</v>
      </c>
    </row>
    <row r="72" spans="1:15" ht="34.5" customHeight="1">
      <c r="A72" s="79" t="s">
        <v>80</v>
      </c>
      <c r="B72" s="112">
        <v>27000</v>
      </c>
      <c r="C72" s="112">
        <v>27000</v>
      </c>
      <c r="D72" s="112">
        <v>27000</v>
      </c>
      <c r="E72" s="112">
        <v>27000</v>
      </c>
      <c r="F72" s="112">
        <v>27000</v>
      </c>
      <c r="G72" s="112">
        <v>27000</v>
      </c>
      <c r="H72" s="113">
        <v>27000</v>
      </c>
      <c r="I72" s="79" t="s">
        <v>80</v>
      </c>
      <c r="J72" s="112">
        <v>27000</v>
      </c>
      <c r="K72" s="112">
        <v>27000</v>
      </c>
      <c r="L72" s="112">
        <v>27000</v>
      </c>
      <c r="M72" s="112">
        <v>27000</v>
      </c>
      <c r="N72" s="114">
        <v>27000</v>
      </c>
      <c r="O72" s="82">
        <f t="shared" si="24"/>
        <v>324000</v>
      </c>
    </row>
    <row r="73" spans="1:15" ht="34.5" customHeight="1">
      <c r="A73" s="123" t="s">
        <v>81</v>
      </c>
      <c r="B73" s="80">
        <f>+B74+B78</f>
        <v>460100</v>
      </c>
      <c r="C73" s="80">
        <f aca="true" t="shared" si="25" ref="C73:H73">+C74+C78</f>
        <v>495100</v>
      </c>
      <c r="D73" s="80">
        <f t="shared" si="25"/>
        <v>424100</v>
      </c>
      <c r="E73" s="80">
        <f t="shared" si="25"/>
        <v>400000</v>
      </c>
      <c r="F73" s="80">
        <f t="shared" si="25"/>
        <v>400000</v>
      </c>
      <c r="G73" s="80">
        <f t="shared" si="25"/>
        <v>400000</v>
      </c>
      <c r="H73" s="81">
        <f t="shared" si="25"/>
        <v>408000</v>
      </c>
      <c r="I73" s="123" t="s">
        <v>81</v>
      </c>
      <c r="J73" s="80">
        <f>+J74+J78</f>
        <v>400000</v>
      </c>
      <c r="K73" s="80">
        <f>+K74+K78</f>
        <v>400000</v>
      </c>
      <c r="L73" s="80">
        <f>+L74+L78</f>
        <v>400000</v>
      </c>
      <c r="M73" s="80">
        <f>+M74+M78</f>
        <v>400000</v>
      </c>
      <c r="N73" s="80">
        <f>+N74+N78</f>
        <v>400700</v>
      </c>
      <c r="O73" s="82">
        <f t="shared" si="24"/>
        <v>4988000</v>
      </c>
    </row>
    <row r="74" spans="1:15" ht="34.5" customHeight="1">
      <c r="A74" s="87" t="s">
        <v>53</v>
      </c>
      <c r="B74" s="88">
        <f>SUM(B75:B77)</f>
        <v>60100</v>
      </c>
      <c r="C74" s="88">
        <f aca="true" t="shared" si="26" ref="C74:H74">SUM(C75:C77)</f>
        <v>45100</v>
      </c>
      <c r="D74" s="88">
        <f t="shared" si="26"/>
        <v>74100</v>
      </c>
      <c r="E74" s="88">
        <f t="shared" si="26"/>
        <v>0</v>
      </c>
      <c r="F74" s="88">
        <f t="shared" si="26"/>
        <v>0</v>
      </c>
      <c r="G74" s="88">
        <f t="shared" si="26"/>
        <v>0</v>
      </c>
      <c r="H74" s="91">
        <f t="shared" si="26"/>
        <v>0</v>
      </c>
      <c r="I74" s="87" t="s">
        <v>53</v>
      </c>
      <c r="J74" s="88">
        <f>SUM(J75:J77)</f>
        <v>0</v>
      </c>
      <c r="K74" s="88">
        <f>SUM(K75:K77)</f>
        <v>0</v>
      </c>
      <c r="L74" s="88">
        <f>SUM(L75:L77)</f>
        <v>0</v>
      </c>
      <c r="M74" s="88">
        <f>SUM(M75:M77)</f>
        <v>0</v>
      </c>
      <c r="N74" s="88">
        <f>SUM(N75:N77)</f>
        <v>0</v>
      </c>
      <c r="O74" s="92">
        <f t="shared" si="24"/>
        <v>179300</v>
      </c>
    </row>
    <row r="75" spans="1:15" ht="34.5" customHeight="1">
      <c r="A75" s="93" t="s">
        <v>54</v>
      </c>
      <c r="B75" s="115">
        <v>30000</v>
      </c>
      <c r="C75" s="115">
        <v>10000</v>
      </c>
      <c r="D75" s="115">
        <v>39000</v>
      </c>
      <c r="E75" s="115">
        <v>0</v>
      </c>
      <c r="F75" s="115">
        <v>0</v>
      </c>
      <c r="G75" s="115">
        <v>0</v>
      </c>
      <c r="H75" s="97">
        <v>0</v>
      </c>
      <c r="I75" s="93" t="s">
        <v>54</v>
      </c>
      <c r="J75" s="115">
        <v>0</v>
      </c>
      <c r="K75" s="115">
        <v>0</v>
      </c>
      <c r="L75" s="115">
        <v>0</v>
      </c>
      <c r="M75" s="115">
        <v>0</v>
      </c>
      <c r="N75" s="117">
        <v>0</v>
      </c>
      <c r="O75" s="98">
        <f t="shared" si="24"/>
        <v>79000</v>
      </c>
    </row>
    <row r="76" spans="1:15" ht="34.5" customHeight="1">
      <c r="A76" s="99" t="s">
        <v>55</v>
      </c>
      <c r="B76" s="115">
        <v>30000</v>
      </c>
      <c r="C76" s="115">
        <v>35000</v>
      </c>
      <c r="D76" s="115">
        <v>35000</v>
      </c>
      <c r="E76" s="115">
        <v>0</v>
      </c>
      <c r="F76" s="115">
        <v>0</v>
      </c>
      <c r="G76" s="115">
        <v>0</v>
      </c>
      <c r="H76" s="97">
        <v>0</v>
      </c>
      <c r="I76" s="99" t="s">
        <v>55</v>
      </c>
      <c r="J76" s="115">
        <v>0</v>
      </c>
      <c r="K76" s="115">
        <v>0</v>
      </c>
      <c r="L76" s="115">
        <v>0</v>
      </c>
      <c r="M76" s="115">
        <v>0</v>
      </c>
      <c r="N76" s="117">
        <v>0</v>
      </c>
      <c r="O76" s="98">
        <f t="shared" si="24"/>
        <v>100000</v>
      </c>
    </row>
    <row r="77" spans="1:15" ht="34.5" customHeight="1">
      <c r="A77" s="93" t="s">
        <v>56</v>
      </c>
      <c r="B77" s="115">
        <v>100</v>
      </c>
      <c r="C77" s="115">
        <v>100</v>
      </c>
      <c r="D77" s="115">
        <v>100</v>
      </c>
      <c r="E77" s="115">
        <v>0</v>
      </c>
      <c r="F77" s="115">
        <v>0</v>
      </c>
      <c r="G77" s="115">
        <v>0</v>
      </c>
      <c r="H77" s="97">
        <v>0</v>
      </c>
      <c r="I77" s="93" t="s">
        <v>56</v>
      </c>
      <c r="J77" s="115">
        <v>0</v>
      </c>
      <c r="K77" s="115">
        <v>0</v>
      </c>
      <c r="L77" s="115">
        <v>0</v>
      </c>
      <c r="M77" s="115">
        <v>0</v>
      </c>
      <c r="N77" s="117">
        <v>0</v>
      </c>
      <c r="O77" s="98">
        <f t="shared" si="24"/>
        <v>300</v>
      </c>
    </row>
    <row r="78" spans="1:15" s="104" customFormat="1" ht="34.5" customHeight="1" thickBot="1">
      <c r="A78" s="87" t="s">
        <v>57</v>
      </c>
      <c r="B78" s="118">
        <v>400000</v>
      </c>
      <c r="C78" s="118">
        <v>450000</v>
      </c>
      <c r="D78" s="118">
        <v>350000</v>
      </c>
      <c r="E78" s="118">
        <v>400000</v>
      </c>
      <c r="F78" s="118">
        <v>400000</v>
      </c>
      <c r="G78" s="118">
        <v>400000</v>
      </c>
      <c r="H78" s="127">
        <v>408000</v>
      </c>
      <c r="I78" s="87" t="s">
        <v>57</v>
      </c>
      <c r="J78" s="118">
        <v>400000</v>
      </c>
      <c r="K78" s="118">
        <v>400000</v>
      </c>
      <c r="L78" s="118">
        <v>400000</v>
      </c>
      <c r="M78" s="118">
        <v>400000</v>
      </c>
      <c r="N78" s="124">
        <v>400700</v>
      </c>
      <c r="O78" s="92">
        <f t="shared" si="24"/>
        <v>4808700</v>
      </c>
    </row>
    <row r="79" spans="1:15" ht="34.5" customHeight="1" thickBot="1">
      <c r="A79" s="105" t="s">
        <v>17</v>
      </c>
      <c r="B79" s="106">
        <f aca="true" t="shared" si="27" ref="B79:H79">SUM(B69:B73)</f>
        <v>599100</v>
      </c>
      <c r="C79" s="106">
        <f t="shared" si="27"/>
        <v>638100</v>
      </c>
      <c r="D79" s="106">
        <f t="shared" si="27"/>
        <v>562100</v>
      </c>
      <c r="E79" s="106">
        <f t="shared" si="27"/>
        <v>538000</v>
      </c>
      <c r="F79" s="106">
        <f t="shared" si="27"/>
        <v>548000</v>
      </c>
      <c r="G79" s="106">
        <f t="shared" si="27"/>
        <v>548500</v>
      </c>
      <c r="H79" s="107">
        <f t="shared" si="27"/>
        <v>557500</v>
      </c>
      <c r="I79" s="108" t="s">
        <v>17</v>
      </c>
      <c r="J79" s="106">
        <f>SUM(J69:J73)</f>
        <v>548000</v>
      </c>
      <c r="K79" s="106">
        <f>SUM(K69:K73)</f>
        <v>553000</v>
      </c>
      <c r="L79" s="106">
        <f>SUM(L69:L73)</f>
        <v>548000</v>
      </c>
      <c r="M79" s="106">
        <f>SUM(M69:M73)</f>
        <v>548000</v>
      </c>
      <c r="N79" s="109">
        <f>SUM(N69:N73)</f>
        <v>538700</v>
      </c>
      <c r="O79" s="120">
        <f t="shared" si="24"/>
        <v>6727000</v>
      </c>
    </row>
    <row r="80" spans="1:15" ht="36.75" customHeight="1">
      <c r="A80" s="39" t="s">
        <v>82</v>
      </c>
      <c r="B80" s="39"/>
      <c r="C80" s="39"/>
      <c r="D80" s="39"/>
      <c r="E80" s="40"/>
      <c r="F80" s="41"/>
      <c r="G80" s="41"/>
      <c r="H80" s="41"/>
      <c r="I80" s="39" t="s">
        <v>83</v>
      </c>
      <c r="J80" s="42"/>
      <c r="K80" s="42"/>
      <c r="L80" s="42"/>
      <c r="M80" s="42"/>
      <c r="N80" s="42"/>
      <c r="O80" s="43"/>
    </row>
    <row r="81" spans="1:15" ht="36.75" customHeight="1">
      <c r="A81" s="45" t="s">
        <v>28</v>
      </c>
      <c r="B81" s="45"/>
      <c r="C81" s="45"/>
      <c r="D81" s="45"/>
      <c r="E81" s="46"/>
      <c r="F81" s="47"/>
      <c r="G81" s="47"/>
      <c r="H81" s="47"/>
      <c r="I81" s="45" t="s">
        <v>28</v>
      </c>
      <c r="J81" s="42"/>
      <c r="K81" s="42"/>
      <c r="L81" s="42"/>
      <c r="M81" s="42"/>
      <c r="N81" s="42"/>
      <c r="O81" s="48"/>
    </row>
    <row r="82" spans="1:15" ht="36.75" customHeight="1">
      <c r="A82" s="49" t="s">
        <v>84</v>
      </c>
      <c r="B82" s="49"/>
      <c r="C82" s="49"/>
      <c r="D82" s="49"/>
      <c r="E82" s="49"/>
      <c r="F82" s="49"/>
      <c r="G82" s="49"/>
      <c r="H82" s="49"/>
      <c r="I82" s="49" t="s">
        <v>84</v>
      </c>
      <c r="J82" s="42"/>
      <c r="K82" s="42"/>
      <c r="L82" s="42"/>
      <c r="M82" s="42"/>
      <c r="N82" s="42"/>
      <c r="O82" s="48"/>
    </row>
    <row r="83" spans="1:15" ht="36.75" customHeight="1" thickBot="1">
      <c r="A83" s="50"/>
      <c r="B83" s="51"/>
      <c r="C83" s="52"/>
      <c r="D83" s="53"/>
      <c r="E83" s="52"/>
      <c r="F83" s="51"/>
      <c r="G83" s="51"/>
      <c r="H83" s="54" t="s">
        <v>29</v>
      </c>
      <c r="I83" s="50"/>
      <c r="J83" s="55"/>
      <c r="K83" s="55"/>
      <c r="L83" s="55"/>
      <c r="M83" s="55"/>
      <c r="N83" s="55"/>
      <c r="O83" s="56" t="s">
        <v>29</v>
      </c>
    </row>
    <row r="84" spans="1:15" ht="36.75" customHeight="1">
      <c r="A84" s="57" t="s">
        <v>30</v>
      </c>
      <c r="B84" s="59" t="s">
        <v>31</v>
      </c>
      <c r="C84" s="59" t="s">
        <v>32</v>
      </c>
      <c r="D84" s="59" t="s">
        <v>33</v>
      </c>
      <c r="E84" s="59" t="s">
        <v>34</v>
      </c>
      <c r="F84" s="59" t="s">
        <v>35</v>
      </c>
      <c r="G84" s="59" t="s">
        <v>36</v>
      </c>
      <c r="H84" s="60" t="s">
        <v>37</v>
      </c>
      <c r="I84" s="57" t="s">
        <v>30</v>
      </c>
      <c r="J84" s="59" t="s">
        <v>38</v>
      </c>
      <c r="K84" s="59" t="s">
        <v>39</v>
      </c>
      <c r="L84" s="59" t="s">
        <v>40</v>
      </c>
      <c r="M84" s="59" t="s">
        <v>41</v>
      </c>
      <c r="N84" s="61" t="s">
        <v>42</v>
      </c>
      <c r="O84" s="62" t="s">
        <v>17</v>
      </c>
    </row>
    <row r="85" spans="1:15" ht="36.75" customHeight="1" thickBot="1">
      <c r="A85" s="63"/>
      <c r="B85" s="121" t="s">
        <v>14</v>
      </c>
      <c r="C85" s="65"/>
      <c r="D85" s="65"/>
      <c r="E85" s="65"/>
      <c r="F85" s="65"/>
      <c r="G85" s="65"/>
      <c r="H85" s="66"/>
      <c r="I85" s="63"/>
      <c r="J85" s="65"/>
      <c r="K85" s="65"/>
      <c r="L85" s="65"/>
      <c r="M85" s="65"/>
      <c r="N85" s="67"/>
      <c r="O85" s="68"/>
    </row>
    <row r="86" spans="1:15" ht="36.75" customHeight="1">
      <c r="A86" s="75" t="s">
        <v>85</v>
      </c>
      <c r="B86" s="70">
        <v>53200</v>
      </c>
      <c r="C86" s="70">
        <v>48700</v>
      </c>
      <c r="D86" s="70">
        <v>32800</v>
      </c>
      <c r="E86" s="70">
        <v>51900</v>
      </c>
      <c r="F86" s="70">
        <v>41000</v>
      </c>
      <c r="G86" s="70">
        <v>39800</v>
      </c>
      <c r="H86" s="78">
        <v>55000</v>
      </c>
      <c r="I86" s="75" t="s">
        <v>85</v>
      </c>
      <c r="J86" s="70">
        <v>61000</v>
      </c>
      <c r="K86" s="70">
        <v>44000</v>
      </c>
      <c r="L86" s="70">
        <v>50900</v>
      </c>
      <c r="M86" s="70">
        <v>63200</v>
      </c>
      <c r="N86" s="76">
        <v>57500</v>
      </c>
      <c r="O86" s="74">
        <f>SUM(B86:H86,J86:N86)</f>
        <v>599000</v>
      </c>
    </row>
    <row r="87" spans="1:15" ht="36.75" customHeight="1">
      <c r="A87" s="85" t="s">
        <v>86</v>
      </c>
      <c r="B87" s="80">
        <v>22500</v>
      </c>
      <c r="C87" s="80">
        <v>23000</v>
      </c>
      <c r="D87" s="80">
        <v>24000</v>
      </c>
      <c r="E87" s="80">
        <v>24500</v>
      </c>
      <c r="F87" s="80">
        <v>22500</v>
      </c>
      <c r="G87" s="80">
        <v>22000</v>
      </c>
      <c r="H87" s="81">
        <v>22500</v>
      </c>
      <c r="I87" s="85" t="s">
        <v>86</v>
      </c>
      <c r="J87" s="80">
        <v>22500</v>
      </c>
      <c r="K87" s="80">
        <v>22500</v>
      </c>
      <c r="L87" s="80">
        <v>22500</v>
      </c>
      <c r="M87" s="80">
        <v>22000</v>
      </c>
      <c r="N87" s="83">
        <v>22500</v>
      </c>
      <c r="O87" s="74">
        <f>SUM(B87:H87,J87:N87)</f>
        <v>273000</v>
      </c>
    </row>
    <row r="88" spans="1:15" ht="36.75" customHeight="1">
      <c r="A88" s="85" t="s">
        <v>87</v>
      </c>
      <c r="B88" s="80">
        <v>400</v>
      </c>
      <c r="C88" s="80">
        <v>400</v>
      </c>
      <c r="D88" s="80">
        <v>500</v>
      </c>
      <c r="E88" s="80">
        <v>500</v>
      </c>
      <c r="F88" s="80">
        <v>400</v>
      </c>
      <c r="G88" s="80">
        <v>400</v>
      </c>
      <c r="H88" s="81">
        <v>500</v>
      </c>
      <c r="I88" s="85" t="s">
        <v>87</v>
      </c>
      <c r="J88" s="80">
        <v>500</v>
      </c>
      <c r="K88" s="80">
        <v>300</v>
      </c>
      <c r="L88" s="80">
        <v>400</v>
      </c>
      <c r="M88" s="80">
        <v>300</v>
      </c>
      <c r="N88" s="83">
        <v>400</v>
      </c>
      <c r="O88" s="74">
        <f>SUM(B88:H88,J88:N88)</f>
        <v>5000</v>
      </c>
    </row>
    <row r="89" spans="1:15" ht="36.75" customHeight="1">
      <c r="A89" s="86" t="s">
        <v>88</v>
      </c>
      <c r="B89" s="80">
        <f>+B90+B94</f>
        <v>504600</v>
      </c>
      <c r="C89" s="80">
        <f aca="true" t="shared" si="28" ref="C89:H89">+C90+C94</f>
        <v>400000</v>
      </c>
      <c r="D89" s="80">
        <f t="shared" si="28"/>
        <v>498300</v>
      </c>
      <c r="E89" s="80">
        <f t="shared" si="28"/>
        <v>250000</v>
      </c>
      <c r="F89" s="80">
        <f t="shared" si="28"/>
        <v>450000</v>
      </c>
      <c r="G89" s="80">
        <f t="shared" si="28"/>
        <v>480000</v>
      </c>
      <c r="H89" s="81">
        <f t="shared" si="28"/>
        <v>280000</v>
      </c>
      <c r="I89" s="86" t="s">
        <v>88</v>
      </c>
      <c r="J89" s="80">
        <f>+J90+J94</f>
        <v>561100</v>
      </c>
      <c r="K89" s="80">
        <f>+K90+K94</f>
        <v>440000</v>
      </c>
      <c r="L89" s="80">
        <f>+L90+L94</f>
        <v>580000</v>
      </c>
      <c r="M89" s="80">
        <f>+M90+M94</f>
        <v>380000</v>
      </c>
      <c r="N89" s="80">
        <f>+N90+N94</f>
        <v>260000</v>
      </c>
      <c r="O89" s="82">
        <f aca="true" t="shared" si="29" ref="O89:O94">SUM(B89:H89,J89:N89)</f>
        <v>5084000</v>
      </c>
    </row>
    <row r="90" spans="1:15" ht="36.75" customHeight="1">
      <c r="A90" s="87" t="s">
        <v>53</v>
      </c>
      <c r="B90" s="88">
        <f>SUM(B91:B93)</f>
        <v>54600</v>
      </c>
      <c r="C90" s="88">
        <f aca="true" t="shared" si="30" ref="C90:H90">SUM(C91:C93)</f>
        <v>150000</v>
      </c>
      <c r="D90" s="88">
        <f t="shared" si="30"/>
        <v>68300</v>
      </c>
      <c r="E90" s="88">
        <f t="shared" si="30"/>
        <v>0</v>
      </c>
      <c r="F90" s="88">
        <f t="shared" si="30"/>
        <v>0</v>
      </c>
      <c r="G90" s="88">
        <f t="shared" si="30"/>
        <v>0</v>
      </c>
      <c r="H90" s="91">
        <f t="shared" si="30"/>
        <v>0</v>
      </c>
      <c r="I90" s="87" t="s">
        <v>53</v>
      </c>
      <c r="J90" s="88">
        <f>SUM(J91:J93)</f>
        <v>0</v>
      </c>
      <c r="K90" s="88">
        <f>SUM(K91:K93)</f>
        <v>0</v>
      </c>
      <c r="L90" s="88">
        <f>SUM(L91:L93)</f>
        <v>0</v>
      </c>
      <c r="M90" s="88">
        <f>SUM(M91:M93)</f>
        <v>0</v>
      </c>
      <c r="N90" s="88">
        <f>SUM(N91:N93)</f>
        <v>0</v>
      </c>
      <c r="O90" s="92">
        <f t="shared" si="29"/>
        <v>272900</v>
      </c>
    </row>
    <row r="91" spans="1:15" ht="36.75" customHeight="1">
      <c r="A91" s="93" t="s">
        <v>54</v>
      </c>
      <c r="B91" s="115">
        <v>29000</v>
      </c>
      <c r="C91" s="115">
        <v>79700</v>
      </c>
      <c r="D91" s="115">
        <v>36300</v>
      </c>
      <c r="E91" s="115">
        <v>0</v>
      </c>
      <c r="F91" s="115">
        <v>0</v>
      </c>
      <c r="G91" s="115">
        <v>0</v>
      </c>
      <c r="H91" s="97">
        <v>0</v>
      </c>
      <c r="I91" s="93" t="s">
        <v>54</v>
      </c>
      <c r="J91" s="115">
        <v>0</v>
      </c>
      <c r="K91" s="115">
        <v>0</v>
      </c>
      <c r="L91" s="115">
        <v>0</v>
      </c>
      <c r="M91" s="115">
        <v>0</v>
      </c>
      <c r="N91" s="117">
        <v>0</v>
      </c>
      <c r="O91" s="98">
        <f t="shared" si="29"/>
        <v>145000</v>
      </c>
    </row>
    <row r="92" spans="1:15" ht="36.75" customHeight="1">
      <c r="A92" s="99" t="s">
        <v>55</v>
      </c>
      <c r="B92" s="115">
        <v>25200</v>
      </c>
      <c r="C92" s="115">
        <v>69300</v>
      </c>
      <c r="D92" s="115">
        <v>31500</v>
      </c>
      <c r="E92" s="115">
        <v>0</v>
      </c>
      <c r="F92" s="115">
        <v>0</v>
      </c>
      <c r="G92" s="115">
        <v>0</v>
      </c>
      <c r="H92" s="97">
        <v>0</v>
      </c>
      <c r="I92" s="99" t="s">
        <v>55</v>
      </c>
      <c r="J92" s="115">
        <v>0</v>
      </c>
      <c r="K92" s="115">
        <v>0</v>
      </c>
      <c r="L92" s="115">
        <v>0</v>
      </c>
      <c r="M92" s="115">
        <v>0</v>
      </c>
      <c r="N92" s="117">
        <v>0</v>
      </c>
      <c r="O92" s="98">
        <f t="shared" si="29"/>
        <v>126000</v>
      </c>
    </row>
    <row r="93" spans="1:15" ht="36.75" customHeight="1">
      <c r="A93" s="93" t="s">
        <v>56</v>
      </c>
      <c r="B93" s="115">
        <v>400</v>
      </c>
      <c r="C93" s="115">
        <v>1000</v>
      </c>
      <c r="D93" s="115">
        <v>500</v>
      </c>
      <c r="E93" s="115">
        <v>0</v>
      </c>
      <c r="F93" s="115">
        <v>0</v>
      </c>
      <c r="G93" s="115">
        <v>0</v>
      </c>
      <c r="H93" s="97">
        <v>0</v>
      </c>
      <c r="I93" s="93" t="s">
        <v>56</v>
      </c>
      <c r="J93" s="115">
        <v>0</v>
      </c>
      <c r="K93" s="115">
        <v>0</v>
      </c>
      <c r="L93" s="115">
        <v>0</v>
      </c>
      <c r="M93" s="115">
        <v>0</v>
      </c>
      <c r="N93" s="117">
        <v>0</v>
      </c>
      <c r="O93" s="98">
        <f t="shared" si="29"/>
        <v>1900</v>
      </c>
    </row>
    <row r="94" spans="1:15" s="104" customFormat="1" ht="36.75" customHeight="1" thickBot="1">
      <c r="A94" s="87" t="s">
        <v>57</v>
      </c>
      <c r="B94" s="118">
        <v>450000</v>
      </c>
      <c r="C94" s="118">
        <v>250000</v>
      </c>
      <c r="D94" s="118">
        <v>430000</v>
      </c>
      <c r="E94" s="118">
        <v>250000</v>
      </c>
      <c r="F94" s="118">
        <v>450000</v>
      </c>
      <c r="G94" s="118">
        <v>480000</v>
      </c>
      <c r="H94" s="127">
        <v>280000</v>
      </c>
      <c r="I94" s="87" t="s">
        <v>57</v>
      </c>
      <c r="J94" s="118">
        <v>561100</v>
      </c>
      <c r="K94" s="118">
        <v>440000</v>
      </c>
      <c r="L94" s="118">
        <v>580000</v>
      </c>
      <c r="M94" s="118">
        <v>380000</v>
      </c>
      <c r="N94" s="124">
        <v>260000</v>
      </c>
      <c r="O94" s="92">
        <f t="shared" si="29"/>
        <v>4811100</v>
      </c>
    </row>
    <row r="95" spans="1:15" ht="36.75" customHeight="1" thickBot="1">
      <c r="A95" s="105" t="s">
        <v>17</v>
      </c>
      <c r="B95" s="106">
        <f aca="true" t="shared" si="31" ref="B95:H95">SUM(B86:B89)</f>
        <v>580700</v>
      </c>
      <c r="C95" s="106">
        <f t="shared" si="31"/>
        <v>472100</v>
      </c>
      <c r="D95" s="106">
        <f t="shared" si="31"/>
        <v>555600</v>
      </c>
      <c r="E95" s="106">
        <f t="shared" si="31"/>
        <v>326900</v>
      </c>
      <c r="F95" s="106">
        <f t="shared" si="31"/>
        <v>513900</v>
      </c>
      <c r="G95" s="106">
        <f t="shared" si="31"/>
        <v>542200</v>
      </c>
      <c r="H95" s="107">
        <f t="shared" si="31"/>
        <v>358000</v>
      </c>
      <c r="I95" s="108" t="s">
        <v>17</v>
      </c>
      <c r="J95" s="106">
        <f>SUM(J86:J89)</f>
        <v>645100</v>
      </c>
      <c r="K95" s="106">
        <f>SUM(K86:K89)</f>
        <v>506800</v>
      </c>
      <c r="L95" s="106">
        <f>SUM(L86:L89)</f>
        <v>653800</v>
      </c>
      <c r="M95" s="106">
        <f>SUM(M86:M89)</f>
        <v>465500</v>
      </c>
      <c r="N95" s="109">
        <f>SUM(N86:N89)</f>
        <v>340400</v>
      </c>
      <c r="O95" s="120">
        <f>SUM(B95:H95,J95:N95)</f>
        <v>5961000</v>
      </c>
    </row>
    <row r="96" spans="1:15" ht="36.75" customHeight="1">
      <c r="A96" s="39" t="s">
        <v>89</v>
      </c>
      <c r="B96" s="39"/>
      <c r="C96" s="39"/>
      <c r="D96" s="39"/>
      <c r="E96" s="40"/>
      <c r="F96" s="41"/>
      <c r="G96" s="41"/>
      <c r="H96" s="41"/>
      <c r="I96" s="39" t="s">
        <v>90</v>
      </c>
      <c r="J96" s="42"/>
      <c r="K96" s="42"/>
      <c r="L96" s="42"/>
      <c r="M96" s="42"/>
      <c r="N96" s="42"/>
      <c r="O96" s="43"/>
    </row>
    <row r="97" spans="1:15" ht="36.75" customHeight="1">
      <c r="A97" s="45" t="s">
        <v>28</v>
      </c>
      <c r="B97" s="45"/>
      <c r="C97" s="45"/>
      <c r="D97" s="45"/>
      <c r="E97" s="46"/>
      <c r="F97" s="47"/>
      <c r="G97" s="47"/>
      <c r="H97" s="47"/>
      <c r="I97" s="45" t="s">
        <v>28</v>
      </c>
      <c r="J97" s="42"/>
      <c r="K97" s="42"/>
      <c r="L97" s="42"/>
      <c r="M97" s="42"/>
      <c r="N97" s="42"/>
      <c r="O97" s="48"/>
    </row>
    <row r="98" spans="1:15" ht="36.75" customHeight="1">
      <c r="A98" s="49" t="s">
        <v>91</v>
      </c>
      <c r="B98" s="49"/>
      <c r="C98" s="49"/>
      <c r="D98" s="49"/>
      <c r="E98" s="49"/>
      <c r="F98" s="49"/>
      <c r="G98" s="49"/>
      <c r="H98" s="49"/>
      <c r="I98" s="49" t="s">
        <v>91</v>
      </c>
      <c r="J98" s="42"/>
      <c r="K98" s="42"/>
      <c r="L98" s="42"/>
      <c r="M98" s="42"/>
      <c r="N98" s="42"/>
      <c r="O98" s="48"/>
    </row>
    <row r="99" spans="1:15" ht="36.75" customHeight="1" thickBot="1">
      <c r="A99" s="50"/>
      <c r="B99" s="51"/>
      <c r="C99" s="52"/>
      <c r="D99" s="53"/>
      <c r="E99" s="52"/>
      <c r="F99" s="51"/>
      <c r="G99" s="51"/>
      <c r="H99" s="54" t="s">
        <v>29</v>
      </c>
      <c r="I99" s="50"/>
      <c r="J99" s="55"/>
      <c r="K99" s="55"/>
      <c r="L99" s="55"/>
      <c r="M99" s="55"/>
      <c r="N99" s="55"/>
      <c r="O99" s="56" t="s">
        <v>29</v>
      </c>
    </row>
    <row r="100" spans="1:15" ht="36.75" customHeight="1">
      <c r="A100" s="57" t="s">
        <v>30</v>
      </c>
      <c r="B100" s="59" t="s">
        <v>31</v>
      </c>
      <c r="C100" s="59" t="s">
        <v>32</v>
      </c>
      <c r="D100" s="59" t="s">
        <v>33</v>
      </c>
      <c r="E100" s="59" t="s">
        <v>34</v>
      </c>
      <c r="F100" s="59" t="s">
        <v>35</v>
      </c>
      <c r="G100" s="59" t="s">
        <v>36</v>
      </c>
      <c r="H100" s="60" t="s">
        <v>37</v>
      </c>
      <c r="I100" s="57" t="s">
        <v>30</v>
      </c>
      <c r="J100" s="59" t="s">
        <v>38</v>
      </c>
      <c r="K100" s="59" t="s">
        <v>39</v>
      </c>
      <c r="L100" s="59" t="s">
        <v>40</v>
      </c>
      <c r="M100" s="59" t="s">
        <v>41</v>
      </c>
      <c r="N100" s="61" t="s">
        <v>42</v>
      </c>
      <c r="O100" s="62" t="s">
        <v>17</v>
      </c>
    </row>
    <row r="101" spans="1:15" ht="36.75" customHeight="1" thickBot="1">
      <c r="A101" s="63"/>
      <c r="B101" s="121" t="s">
        <v>14</v>
      </c>
      <c r="C101" s="65"/>
      <c r="D101" s="65"/>
      <c r="E101" s="65"/>
      <c r="F101" s="65"/>
      <c r="G101" s="65"/>
      <c r="H101" s="66"/>
      <c r="I101" s="63"/>
      <c r="J101" s="65"/>
      <c r="K101" s="65"/>
      <c r="L101" s="65"/>
      <c r="M101" s="65"/>
      <c r="N101" s="67"/>
      <c r="O101" s="68"/>
    </row>
    <row r="102" spans="1:15" ht="36.75" customHeight="1">
      <c r="A102" s="123" t="s">
        <v>43</v>
      </c>
      <c r="B102" s="80">
        <v>428200</v>
      </c>
      <c r="C102" s="80">
        <v>420200</v>
      </c>
      <c r="D102" s="80">
        <v>445200</v>
      </c>
      <c r="E102" s="80">
        <v>436200</v>
      </c>
      <c r="F102" s="80">
        <v>434200</v>
      </c>
      <c r="G102" s="80">
        <v>420000</v>
      </c>
      <c r="H102" s="81">
        <v>420000</v>
      </c>
      <c r="I102" s="123" t="s">
        <v>43</v>
      </c>
      <c r="J102" s="80">
        <v>450200</v>
      </c>
      <c r="K102" s="80">
        <v>464400</v>
      </c>
      <c r="L102" s="80">
        <v>445600</v>
      </c>
      <c r="M102" s="80">
        <v>445500</v>
      </c>
      <c r="N102" s="80">
        <v>445300</v>
      </c>
      <c r="O102" s="82">
        <f>SUM(B102:H102,J102:N102)</f>
        <v>5255000</v>
      </c>
    </row>
    <row r="103" spans="1:15" ht="36.75" customHeight="1">
      <c r="A103" s="123" t="s">
        <v>44</v>
      </c>
      <c r="B103" s="80">
        <v>32000</v>
      </c>
      <c r="C103" s="80">
        <v>30000</v>
      </c>
      <c r="D103" s="80">
        <v>28000</v>
      </c>
      <c r="E103" s="80">
        <v>35000</v>
      </c>
      <c r="F103" s="80">
        <v>30000</v>
      </c>
      <c r="G103" s="80">
        <v>30000</v>
      </c>
      <c r="H103" s="81">
        <v>40000</v>
      </c>
      <c r="I103" s="123" t="s">
        <v>44</v>
      </c>
      <c r="J103" s="80">
        <v>44000</v>
      </c>
      <c r="K103" s="80">
        <v>42000</v>
      </c>
      <c r="L103" s="80">
        <v>39000</v>
      </c>
      <c r="M103" s="80">
        <v>39000</v>
      </c>
      <c r="N103" s="122">
        <v>39000</v>
      </c>
      <c r="O103" s="82">
        <f aca="true" t="shared" si="32" ref="O103:O110">SUM(B103:H103,J103:N103)</f>
        <v>428000</v>
      </c>
    </row>
    <row r="104" spans="1:15" ht="36.75" customHeight="1">
      <c r="A104" s="79" t="s">
        <v>79</v>
      </c>
      <c r="B104" s="112">
        <v>2100</v>
      </c>
      <c r="C104" s="112">
        <v>1900</v>
      </c>
      <c r="D104" s="112">
        <v>1800</v>
      </c>
      <c r="E104" s="112">
        <v>1800</v>
      </c>
      <c r="F104" s="112">
        <v>2000</v>
      </c>
      <c r="G104" s="112">
        <v>2000</v>
      </c>
      <c r="H104" s="113">
        <v>2000</v>
      </c>
      <c r="I104" s="79" t="s">
        <v>79</v>
      </c>
      <c r="J104" s="112">
        <v>2200</v>
      </c>
      <c r="K104" s="112">
        <v>2300</v>
      </c>
      <c r="L104" s="112">
        <v>2300</v>
      </c>
      <c r="M104" s="112">
        <v>2400</v>
      </c>
      <c r="N104" s="114">
        <v>2200</v>
      </c>
      <c r="O104" s="82">
        <f t="shared" si="32"/>
        <v>25000</v>
      </c>
    </row>
    <row r="105" spans="1:15" ht="36.75" customHeight="1">
      <c r="A105" s="123" t="s">
        <v>88</v>
      </c>
      <c r="B105" s="80">
        <f>+B106+B110</f>
        <v>552000</v>
      </c>
      <c r="C105" s="80">
        <f aca="true" t="shared" si="33" ref="C105:H105">+C106+C110</f>
        <v>406800</v>
      </c>
      <c r="D105" s="80">
        <f t="shared" si="33"/>
        <v>672200</v>
      </c>
      <c r="E105" s="80">
        <f t="shared" si="33"/>
        <v>178000</v>
      </c>
      <c r="F105" s="80">
        <f t="shared" si="33"/>
        <v>270000</v>
      </c>
      <c r="G105" s="80">
        <f t="shared" si="33"/>
        <v>290000</v>
      </c>
      <c r="H105" s="81">
        <f t="shared" si="33"/>
        <v>420000</v>
      </c>
      <c r="I105" s="123" t="s">
        <v>88</v>
      </c>
      <c r="J105" s="80">
        <f>+J106+J110</f>
        <v>210000</v>
      </c>
      <c r="K105" s="80">
        <f>+K106+K110</f>
        <v>260000</v>
      </c>
      <c r="L105" s="80">
        <f>+L106+L110</f>
        <v>163000</v>
      </c>
      <c r="M105" s="80">
        <f>+M106+M110</f>
        <v>168000</v>
      </c>
      <c r="N105" s="80">
        <f>+N106+N110</f>
        <v>162000</v>
      </c>
      <c r="O105" s="82">
        <f t="shared" si="32"/>
        <v>3752000</v>
      </c>
    </row>
    <row r="106" spans="1:15" ht="36.75" customHeight="1">
      <c r="A106" s="87" t="s">
        <v>53</v>
      </c>
      <c r="B106" s="88">
        <f>SUM(B107:B109)</f>
        <v>162000</v>
      </c>
      <c r="C106" s="88">
        <f aca="true" t="shared" si="34" ref="C106:H106">SUM(C107:C109)</f>
        <v>176800</v>
      </c>
      <c r="D106" s="88">
        <f t="shared" si="34"/>
        <v>242200</v>
      </c>
      <c r="E106" s="88">
        <f t="shared" si="34"/>
        <v>0</v>
      </c>
      <c r="F106" s="88">
        <f t="shared" si="34"/>
        <v>0</v>
      </c>
      <c r="G106" s="88">
        <f t="shared" si="34"/>
        <v>0</v>
      </c>
      <c r="H106" s="91">
        <f t="shared" si="34"/>
        <v>0</v>
      </c>
      <c r="I106" s="87" t="s">
        <v>53</v>
      </c>
      <c r="J106" s="88">
        <f>SUM(J107:J109)</f>
        <v>0</v>
      </c>
      <c r="K106" s="88">
        <f>SUM(K107:K109)</f>
        <v>0</v>
      </c>
      <c r="L106" s="88">
        <f>SUM(L107:L109)</f>
        <v>0</v>
      </c>
      <c r="M106" s="88">
        <f>SUM(M107:M109)</f>
        <v>0</v>
      </c>
      <c r="N106" s="88">
        <f>SUM(N107:N109)</f>
        <v>0</v>
      </c>
      <c r="O106" s="92">
        <f t="shared" si="32"/>
        <v>581000</v>
      </c>
    </row>
    <row r="107" spans="1:15" ht="36.75" customHeight="1">
      <c r="A107" s="93" t="s">
        <v>54</v>
      </c>
      <c r="B107" s="115">
        <v>118500</v>
      </c>
      <c r="C107" s="115">
        <v>127900</v>
      </c>
      <c r="D107" s="115">
        <v>170600</v>
      </c>
      <c r="E107" s="115">
        <v>0</v>
      </c>
      <c r="F107" s="115">
        <v>0</v>
      </c>
      <c r="G107" s="115">
        <v>0</v>
      </c>
      <c r="H107" s="97">
        <v>0</v>
      </c>
      <c r="I107" s="93" t="s">
        <v>54</v>
      </c>
      <c r="J107" s="115">
        <v>0</v>
      </c>
      <c r="K107" s="115">
        <v>0</v>
      </c>
      <c r="L107" s="115">
        <v>0</v>
      </c>
      <c r="M107" s="115">
        <v>0</v>
      </c>
      <c r="N107" s="117">
        <v>0</v>
      </c>
      <c r="O107" s="98">
        <f t="shared" si="32"/>
        <v>417000</v>
      </c>
    </row>
    <row r="108" spans="1:15" ht="36.75" customHeight="1">
      <c r="A108" s="99" t="s">
        <v>55</v>
      </c>
      <c r="B108" s="115">
        <v>42000</v>
      </c>
      <c r="C108" s="115">
        <v>46400</v>
      </c>
      <c r="D108" s="115">
        <v>68600</v>
      </c>
      <c r="E108" s="115">
        <v>0</v>
      </c>
      <c r="F108" s="115">
        <v>0</v>
      </c>
      <c r="G108" s="115">
        <v>0</v>
      </c>
      <c r="H108" s="97">
        <v>0</v>
      </c>
      <c r="I108" s="99" t="s">
        <v>55</v>
      </c>
      <c r="J108" s="115">
        <v>0</v>
      </c>
      <c r="K108" s="115">
        <v>0</v>
      </c>
      <c r="L108" s="115">
        <v>0</v>
      </c>
      <c r="M108" s="115">
        <v>0</v>
      </c>
      <c r="N108" s="117">
        <v>0</v>
      </c>
      <c r="O108" s="98">
        <f t="shared" si="32"/>
        <v>157000</v>
      </c>
    </row>
    <row r="109" spans="1:15" s="128" customFormat="1" ht="36.75" customHeight="1">
      <c r="A109" s="93" t="s">
        <v>56</v>
      </c>
      <c r="B109" s="115">
        <v>1500</v>
      </c>
      <c r="C109" s="115">
        <v>2500</v>
      </c>
      <c r="D109" s="115">
        <v>3000</v>
      </c>
      <c r="E109" s="115">
        <v>0</v>
      </c>
      <c r="F109" s="115">
        <v>0</v>
      </c>
      <c r="G109" s="115">
        <v>0</v>
      </c>
      <c r="H109" s="97">
        <v>0</v>
      </c>
      <c r="I109" s="93" t="s">
        <v>56</v>
      </c>
      <c r="J109" s="115">
        <v>0</v>
      </c>
      <c r="K109" s="115">
        <v>0</v>
      </c>
      <c r="L109" s="115">
        <v>0</v>
      </c>
      <c r="M109" s="115">
        <v>0</v>
      </c>
      <c r="N109" s="117">
        <v>0</v>
      </c>
      <c r="O109" s="98">
        <f t="shared" si="32"/>
        <v>7000</v>
      </c>
    </row>
    <row r="110" spans="1:15" s="104" customFormat="1" ht="36.75" customHeight="1" thickBot="1">
      <c r="A110" s="129" t="s">
        <v>57</v>
      </c>
      <c r="B110" s="118">
        <v>390000</v>
      </c>
      <c r="C110" s="118">
        <v>230000</v>
      </c>
      <c r="D110" s="118">
        <v>430000</v>
      </c>
      <c r="E110" s="118">
        <v>178000</v>
      </c>
      <c r="F110" s="118">
        <v>270000</v>
      </c>
      <c r="G110" s="118">
        <v>290000</v>
      </c>
      <c r="H110" s="127">
        <v>420000</v>
      </c>
      <c r="I110" s="87" t="s">
        <v>57</v>
      </c>
      <c r="J110" s="118">
        <v>210000</v>
      </c>
      <c r="K110" s="118">
        <v>260000</v>
      </c>
      <c r="L110" s="118">
        <v>163000</v>
      </c>
      <c r="M110" s="118">
        <v>168000</v>
      </c>
      <c r="N110" s="124">
        <v>162000</v>
      </c>
      <c r="O110" s="92">
        <f t="shared" si="32"/>
        <v>3171000</v>
      </c>
    </row>
    <row r="111" spans="1:15" ht="36.75" customHeight="1" thickBot="1">
      <c r="A111" s="105" t="s">
        <v>17</v>
      </c>
      <c r="B111" s="106">
        <f>SUM(B102:B105)</f>
        <v>1014300</v>
      </c>
      <c r="C111" s="106">
        <f aca="true" t="shared" si="35" ref="C111:H111">SUM(C102:C105)</f>
        <v>858900</v>
      </c>
      <c r="D111" s="106">
        <f t="shared" si="35"/>
        <v>1147200</v>
      </c>
      <c r="E111" s="106">
        <f t="shared" si="35"/>
        <v>651000</v>
      </c>
      <c r="F111" s="106">
        <f t="shared" si="35"/>
        <v>736200</v>
      </c>
      <c r="G111" s="106">
        <f t="shared" si="35"/>
        <v>742000</v>
      </c>
      <c r="H111" s="107">
        <f t="shared" si="35"/>
        <v>882000</v>
      </c>
      <c r="I111" s="105" t="s">
        <v>17</v>
      </c>
      <c r="J111" s="106">
        <f aca="true" t="shared" si="36" ref="J111:O111">SUM(J102:J105)</f>
        <v>706400</v>
      </c>
      <c r="K111" s="106">
        <f t="shared" si="36"/>
        <v>768700</v>
      </c>
      <c r="L111" s="106">
        <f t="shared" si="36"/>
        <v>649900</v>
      </c>
      <c r="M111" s="106">
        <f t="shared" si="36"/>
        <v>654900</v>
      </c>
      <c r="N111" s="109">
        <f t="shared" si="36"/>
        <v>648500</v>
      </c>
      <c r="O111" s="120">
        <f t="shared" si="36"/>
        <v>9460000</v>
      </c>
    </row>
    <row r="112" spans="1:15" ht="36.75" customHeight="1">
      <c r="A112" s="39" t="s">
        <v>92</v>
      </c>
      <c r="B112" s="39"/>
      <c r="C112" s="39"/>
      <c r="D112" s="39"/>
      <c r="E112" s="40"/>
      <c r="F112" s="41"/>
      <c r="G112" s="41"/>
      <c r="H112" s="41"/>
      <c r="I112" s="39" t="s">
        <v>93</v>
      </c>
      <c r="J112" s="42"/>
      <c r="K112" s="42"/>
      <c r="L112" s="42"/>
      <c r="M112" s="42"/>
      <c r="N112" s="42"/>
      <c r="O112" s="43"/>
    </row>
    <row r="113" spans="1:15" ht="36.75" customHeight="1">
      <c r="A113" s="45" t="s">
        <v>28</v>
      </c>
      <c r="B113" s="45"/>
      <c r="C113" s="45"/>
      <c r="D113" s="45"/>
      <c r="E113" s="46"/>
      <c r="F113" s="47"/>
      <c r="G113" s="47"/>
      <c r="H113" s="47"/>
      <c r="I113" s="45" t="s">
        <v>28</v>
      </c>
      <c r="J113" s="42"/>
      <c r="K113" s="42"/>
      <c r="L113" s="42"/>
      <c r="M113" s="42"/>
      <c r="N113" s="42"/>
      <c r="O113" s="48"/>
    </row>
    <row r="114" spans="1:15" ht="36.75" customHeight="1">
      <c r="A114" s="49" t="s">
        <v>94</v>
      </c>
      <c r="B114" s="49"/>
      <c r="C114" s="49"/>
      <c r="D114" s="49"/>
      <c r="E114" s="49"/>
      <c r="F114" s="49"/>
      <c r="G114" s="49"/>
      <c r="H114" s="49"/>
      <c r="I114" s="49" t="s">
        <v>94</v>
      </c>
      <c r="J114" s="42"/>
      <c r="K114" s="42"/>
      <c r="L114" s="42"/>
      <c r="M114" s="42"/>
      <c r="N114" s="42"/>
      <c r="O114" s="48"/>
    </row>
    <row r="115" spans="1:15" ht="36.75" customHeight="1" thickBot="1">
      <c r="A115" s="50"/>
      <c r="B115" s="51"/>
      <c r="C115" s="52"/>
      <c r="D115" s="53"/>
      <c r="E115" s="52"/>
      <c r="F115" s="51"/>
      <c r="G115" s="51"/>
      <c r="H115" s="54" t="s">
        <v>29</v>
      </c>
      <c r="I115" s="50"/>
      <c r="J115" s="55"/>
      <c r="K115" s="55"/>
      <c r="L115" s="55"/>
      <c r="M115" s="55"/>
      <c r="N115" s="55"/>
      <c r="O115" s="56" t="s">
        <v>29</v>
      </c>
    </row>
    <row r="116" spans="1:15" ht="36.75" customHeight="1">
      <c r="A116" s="57" t="s">
        <v>30</v>
      </c>
      <c r="B116" s="59" t="s">
        <v>31</v>
      </c>
      <c r="C116" s="59" t="s">
        <v>32</v>
      </c>
      <c r="D116" s="59" t="s">
        <v>33</v>
      </c>
      <c r="E116" s="59" t="s">
        <v>34</v>
      </c>
      <c r="F116" s="59" t="s">
        <v>35</v>
      </c>
      <c r="G116" s="59" t="s">
        <v>36</v>
      </c>
      <c r="H116" s="60" t="s">
        <v>37</v>
      </c>
      <c r="I116" s="57" t="s">
        <v>30</v>
      </c>
      <c r="J116" s="59" t="s">
        <v>38</v>
      </c>
      <c r="K116" s="59" t="s">
        <v>39</v>
      </c>
      <c r="L116" s="59" t="s">
        <v>40</v>
      </c>
      <c r="M116" s="59" t="s">
        <v>41</v>
      </c>
      <c r="N116" s="61" t="s">
        <v>42</v>
      </c>
      <c r="O116" s="62" t="s">
        <v>17</v>
      </c>
    </row>
    <row r="117" spans="1:15" ht="36.75" customHeight="1" thickBot="1">
      <c r="A117" s="63"/>
      <c r="B117" s="121" t="s">
        <v>14</v>
      </c>
      <c r="C117" s="65"/>
      <c r="D117" s="65"/>
      <c r="E117" s="65"/>
      <c r="F117" s="65"/>
      <c r="G117" s="65"/>
      <c r="H117" s="66"/>
      <c r="I117" s="63"/>
      <c r="J117" s="65"/>
      <c r="K117" s="65"/>
      <c r="L117" s="65"/>
      <c r="M117" s="65"/>
      <c r="N117" s="67"/>
      <c r="O117" s="68"/>
    </row>
    <row r="118" spans="1:15" ht="36.75" customHeight="1">
      <c r="A118" s="69" t="s">
        <v>43</v>
      </c>
      <c r="B118" s="70">
        <v>10700</v>
      </c>
      <c r="C118" s="70">
        <v>10700</v>
      </c>
      <c r="D118" s="70">
        <v>10800</v>
      </c>
      <c r="E118" s="70">
        <v>10700</v>
      </c>
      <c r="F118" s="70">
        <v>10700</v>
      </c>
      <c r="G118" s="70">
        <v>10600</v>
      </c>
      <c r="H118" s="78">
        <v>8000</v>
      </c>
      <c r="I118" s="75" t="s">
        <v>43</v>
      </c>
      <c r="J118" s="70">
        <v>10800</v>
      </c>
      <c r="K118" s="70">
        <v>10800</v>
      </c>
      <c r="L118" s="70">
        <v>10800</v>
      </c>
      <c r="M118" s="70">
        <v>10800</v>
      </c>
      <c r="N118" s="76">
        <v>10600</v>
      </c>
      <c r="O118" s="74">
        <f>SUM(B118:H118,J118:N118)</f>
        <v>126000</v>
      </c>
    </row>
    <row r="119" spans="1:15" ht="36.75" customHeight="1">
      <c r="A119" s="75" t="s">
        <v>78</v>
      </c>
      <c r="B119" s="130">
        <v>43500</v>
      </c>
      <c r="C119" s="125">
        <v>48400</v>
      </c>
      <c r="D119" s="125">
        <v>41400</v>
      </c>
      <c r="E119" s="125">
        <v>38000</v>
      </c>
      <c r="F119" s="125">
        <v>23400</v>
      </c>
      <c r="G119" s="125">
        <v>39300</v>
      </c>
      <c r="H119" s="78">
        <v>54700</v>
      </c>
      <c r="I119" s="75" t="s">
        <v>78</v>
      </c>
      <c r="J119" s="125">
        <v>51900</v>
      </c>
      <c r="K119" s="125">
        <v>53500</v>
      </c>
      <c r="L119" s="125">
        <v>49900</v>
      </c>
      <c r="M119" s="125">
        <v>48000</v>
      </c>
      <c r="N119" s="126">
        <v>48000</v>
      </c>
      <c r="O119" s="74">
        <f>SUM(B119:H119,J119:N119)</f>
        <v>540000</v>
      </c>
    </row>
    <row r="120" spans="1:15" ht="36.75" customHeight="1">
      <c r="A120" s="131" t="s">
        <v>95</v>
      </c>
      <c r="B120" s="130">
        <v>54000</v>
      </c>
      <c r="C120" s="125">
        <v>61600</v>
      </c>
      <c r="D120" s="125">
        <v>61000</v>
      </c>
      <c r="E120" s="125">
        <v>57400</v>
      </c>
      <c r="F120" s="125">
        <v>58700</v>
      </c>
      <c r="G120" s="125">
        <v>55000</v>
      </c>
      <c r="H120" s="132">
        <v>63800</v>
      </c>
      <c r="I120" s="131" t="s">
        <v>95</v>
      </c>
      <c r="J120" s="125">
        <v>65700</v>
      </c>
      <c r="K120" s="125">
        <v>64500</v>
      </c>
      <c r="L120" s="125">
        <v>62100</v>
      </c>
      <c r="M120" s="125">
        <v>62100</v>
      </c>
      <c r="N120" s="126">
        <v>62100</v>
      </c>
      <c r="O120" s="74">
        <f>SUM(B120:H120,J120:N120)</f>
        <v>728000</v>
      </c>
    </row>
    <row r="121" spans="1:15" ht="36.75" customHeight="1">
      <c r="A121" s="75" t="s">
        <v>88</v>
      </c>
      <c r="B121" s="80">
        <f>+B122+B126</f>
        <v>348900</v>
      </c>
      <c r="C121" s="80">
        <f aca="true" t="shared" si="37" ref="C121:H121">+C122+C126</f>
        <v>375400</v>
      </c>
      <c r="D121" s="80">
        <f t="shared" si="37"/>
        <v>403200</v>
      </c>
      <c r="E121" s="80">
        <f t="shared" si="37"/>
        <v>203000</v>
      </c>
      <c r="F121" s="80">
        <f t="shared" si="37"/>
        <v>180000</v>
      </c>
      <c r="G121" s="80">
        <f t="shared" si="37"/>
        <v>190000</v>
      </c>
      <c r="H121" s="81">
        <f t="shared" si="37"/>
        <v>210000</v>
      </c>
      <c r="I121" s="75" t="s">
        <v>88</v>
      </c>
      <c r="J121" s="80">
        <f>+J122+J126</f>
        <v>208900</v>
      </c>
      <c r="K121" s="80">
        <f>+K122+K126</f>
        <v>209000</v>
      </c>
      <c r="L121" s="80">
        <f>+L122+L126</f>
        <v>209000</v>
      </c>
      <c r="M121" s="80">
        <f>+M122+M126</f>
        <v>208800</v>
      </c>
      <c r="N121" s="80">
        <f>+N122+N126</f>
        <v>208800</v>
      </c>
      <c r="O121" s="74">
        <f aca="true" t="shared" si="38" ref="O121:O127">SUM(B121:H121,J121:N121)</f>
        <v>2955000</v>
      </c>
    </row>
    <row r="122" spans="1:15" ht="36.75" customHeight="1">
      <c r="A122" s="87" t="s">
        <v>53</v>
      </c>
      <c r="B122" s="88">
        <f>SUM(B123:B125)</f>
        <v>88800</v>
      </c>
      <c r="C122" s="88">
        <f aca="true" t="shared" si="39" ref="C122:H122">SUM(C123:C125)</f>
        <v>114300</v>
      </c>
      <c r="D122" s="88">
        <f t="shared" si="39"/>
        <v>142100</v>
      </c>
      <c r="E122" s="88">
        <f t="shared" si="39"/>
        <v>0</v>
      </c>
      <c r="F122" s="88">
        <f t="shared" si="39"/>
        <v>0</v>
      </c>
      <c r="G122" s="88">
        <f t="shared" si="39"/>
        <v>0</v>
      </c>
      <c r="H122" s="91">
        <f t="shared" si="39"/>
        <v>0</v>
      </c>
      <c r="I122" s="87" t="s">
        <v>53</v>
      </c>
      <c r="J122" s="88">
        <f>SUM(J123:J125)</f>
        <v>0</v>
      </c>
      <c r="K122" s="88">
        <f>SUM(K123:K125)</f>
        <v>0</v>
      </c>
      <c r="L122" s="88">
        <f>SUM(L123:L125)</f>
        <v>0</v>
      </c>
      <c r="M122" s="88">
        <f>SUM(M123:M125)</f>
        <v>0</v>
      </c>
      <c r="N122" s="88">
        <f>SUM(N123:N125)</f>
        <v>0</v>
      </c>
      <c r="O122" s="92">
        <f t="shared" si="38"/>
        <v>345200</v>
      </c>
    </row>
    <row r="123" spans="1:15" ht="36.75" customHeight="1">
      <c r="A123" s="93" t="s">
        <v>54</v>
      </c>
      <c r="B123" s="133">
        <v>67900</v>
      </c>
      <c r="C123" s="115">
        <v>88200</v>
      </c>
      <c r="D123" s="115">
        <v>108900</v>
      </c>
      <c r="E123" s="115">
        <v>0</v>
      </c>
      <c r="F123" s="115">
        <v>0</v>
      </c>
      <c r="G123" s="115">
        <v>0</v>
      </c>
      <c r="H123" s="97">
        <v>0</v>
      </c>
      <c r="I123" s="93" t="s">
        <v>54</v>
      </c>
      <c r="J123" s="115">
        <v>0</v>
      </c>
      <c r="K123" s="115">
        <v>0</v>
      </c>
      <c r="L123" s="115">
        <v>0</v>
      </c>
      <c r="M123" s="115">
        <v>0</v>
      </c>
      <c r="N123" s="117">
        <v>0</v>
      </c>
      <c r="O123" s="98">
        <f t="shared" si="38"/>
        <v>265000</v>
      </c>
    </row>
    <row r="124" spans="1:15" ht="36.75" customHeight="1">
      <c r="A124" s="99" t="s">
        <v>55</v>
      </c>
      <c r="B124" s="133">
        <v>20600</v>
      </c>
      <c r="C124" s="115">
        <v>25700</v>
      </c>
      <c r="D124" s="115">
        <v>32700</v>
      </c>
      <c r="E124" s="115">
        <v>0</v>
      </c>
      <c r="F124" s="115">
        <v>0</v>
      </c>
      <c r="G124" s="115">
        <v>0</v>
      </c>
      <c r="H124" s="97">
        <v>0</v>
      </c>
      <c r="I124" s="99" t="s">
        <v>55</v>
      </c>
      <c r="J124" s="115">
        <v>0</v>
      </c>
      <c r="K124" s="115">
        <v>0</v>
      </c>
      <c r="L124" s="115">
        <v>0</v>
      </c>
      <c r="M124" s="115">
        <v>0</v>
      </c>
      <c r="N124" s="117">
        <v>0</v>
      </c>
      <c r="O124" s="98">
        <f t="shared" si="38"/>
        <v>79000</v>
      </c>
    </row>
    <row r="125" spans="1:15" ht="36.75" customHeight="1">
      <c r="A125" s="93" t="s">
        <v>56</v>
      </c>
      <c r="B125" s="133">
        <v>300</v>
      </c>
      <c r="C125" s="115">
        <v>400</v>
      </c>
      <c r="D125" s="115">
        <v>500</v>
      </c>
      <c r="E125" s="115">
        <v>0</v>
      </c>
      <c r="F125" s="115">
        <v>0</v>
      </c>
      <c r="G125" s="115">
        <v>0</v>
      </c>
      <c r="H125" s="97">
        <v>0</v>
      </c>
      <c r="I125" s="93" t="s">
        <v>56</v>
      </c>
      <c r="J125" s="115">
        <v>0</v>
      </c>
      <c r="K125" s="115">
        <v>0</v>
      </c>
      <c r="L125" s="115">
        <v>0</v>
      </c>
      <c r="M125" s="115">
        <v>0</v>
      </c>
      <c r="N125" s="117">
        <v>0</v>
      </c>
      <c r="O125" s="98">
        <f t="shared" si="38"/>
        <v>1200</v>
      </c>
    </row>
    <row r="126" spans="1:15" s="104" customFormat="1" ht="36.75" customHeight="1" thickBot="1">
      <c r="A126" s="87" t="s">
        <v>57</v>
      </c>
      <c r="B126" s="118">
        <v>260100</v>
      </c>
      <c r="C126" s="118">
        <v>261100</v>
      </c>
      <c r="D126" s="118">
        <v>261100</v>
      </c>
      <c r="E126" s="118">
        <v>203000</v>
      </c>
      <c r="F126" s="118">
        <v>180000</v>
      </c>
      <c r="G126" s="118">
        <v>190000</v>
      </c>
      <c r="H126" s="127">
        <v>210000</v>
      </c>
      <c r="I126" s="87" t="s">
        <v>57</v>
      </c>
      <c r="J126" s="118">
        <v>208900</v>
      </c>
      <c r="K126" s="118">
        <v>209000</v>
      </c>
      <c r="L126" s="118">
        <v>209000</v>
      </c>
      <c r="M126" s="118">
        <v>208800</v>
      </c>
      <c r="N126" s="124">
        <v>208800</v>
      </c>
      <c r="O126" s="92">
        <f t="shared" si="38"/>
        <v>2609800</v>
      </c>
    </row>
    <row r="127" spans="1:15" ht="36.75" customHeight="1" thickBot="1">
      <c r="A127" s="105" t="s">
        <v>17</v>
      </c>
      <c r="B127" s="106">
        <f>SUM(B118:B121)</f>
        <v>457100</v>
      </c>
      <c r="C127" s="106">
        <f aca="true" t="shared" si="40" ref="C127:H127">SUM(C118:C121)</f>
        <v>496100</v>
      </c>
      <c r="D127" s="106">
        <f t="shared" si="40"/>
        <v>516400</v>
      </c>
      <c r="E127" s="106">
        <f t="shared" si="40"/>
        <v>309100</v>
      </c>
      <c r="F127" s="106">
        <f t="shared" si="40"/>
        <v>272800</v>
      </c>
      <c r="G127" s="106">
        <f t="shared" si="40"/>
        <v>294900</v>
      </c>
      <c r="H127" s="107">
        <f t="shared" si="40"/>
        <v>336500</v>
      </c>
      <c r="I127" s="108" t="s">
        <v>17</v>
      </c>
      <c r="J127" s="106">
        <f>SUM(J118:J121)</f>
        <v>337300</v>
      </c>
      <c r="K127" s="106">
        <f>SUM(K118:K121)</f>
        <v>337800</v>
      </c>
      <c r="L127" s="106">
        <f>SUM(L118:L121)</f>
        <v>331800</v>
      </c>
      <c r="M127" s="106">
        <f>SUM(M118:M121)</f>
        <v>329700</v>
      </c>
      <c r="N127" s="109">
        <f>SUM(N118:N121)</f>
        <v>329500</v>
      </c>
      <c r="O127" s="120">
        <f t="shared" si="38"/>
        <v>4349000</v>
      </c>
    </row>
    <row r="128" spans="1:15" ht="39" customHeight="1">
      <c r="A128" s="39" t="s">
        <v>96</v>
      </c>
      <c r="B128" s="39"/>
      <c r="C128" s="39"/>
      <c r="D128" s="39"/>
      <c r="E128" s="40"/>
      <c r="F128" s="41"/>
      <c r="G128" s="41"/>
      <c r="H128" s="41"/>
      <c r="I128" s="39" t="s">
        <v>97</v>
      </c>
      <c r="J128" s="42"/>
      <c r="K128" s="42"/>
      <c r="L128" s="42"/>
      <c r="M128" s="42"/>
      <c r="N128" s="42"/>
      <c r="O128" s="43"/>
    </row>
    <row r="129" spans="1:15" ht="39" customHeight="1">
      <c r="A129" s="45" t="s">
        <v>28</v>
      </c>
      <c r="B129" s="45"/>
      <c r="C129" s="45"/>
      <c r="D129" s="45"/>
      <c r="E129" s="46"/>
      <c r="F129" s="47"/>
      <c r="G129" s="47"/>
      <c r="H129" s="47"/>
      <c r="I129" s="45" t="s">
        <v>28</v>
      </c>
      <c r="J129" s="42"/>
      <c r="K129" s="42"/>
      <c r="L129" s="42"/>
      <c r="M129" s="42"/>
      <c r="N129" s="42"/>
      <c r="O129" s="48"/>
    </row>
    <row r="130" spans="1:15" ht="39" customHeight="1">
      <c r="A130" s="49" t="s">
        <v>98</v>
      </c>
      <c r="B130" s="49"/>
      <c r="C130" s="49"/>
      <c r="D130" s="49"/>
      <c r="E130" s="49"/>
      <c r="F130" s="49"/>
      <c r="G130" s="49"/>
      <c r="H130" s="49"/>
      <c r="I130" s="49" t="s">
        <v>98</v>
      </c>
      <c r="J130" s="42"/>
      <c r="K130" s="42"/>
      <c r="L130" s="42"/>
      <c r="M130" s="42"/>
      <c r="N130" s="42"/>
      <c r="O130" s="48"/>
    </row>
    <row r="131" spans="1:15" ht="39" customHeight="1" thickBot="1">
      <c r="A131" s="50"/>
      <c r="B131" s="51"/>
      <c r="C131" s="52"/>
      <c r="D131" s="53"/>
      <c r="E131" s="52"/>
      <c r="F131" s="51"/>
      <c r="G131" s="51"/>
      <c r="H131" s="54" t="s">
        <v>29</v>
      </c>
      <c r="I131" s="50"/>
      <c r="J131" s="55"/>
      <c r="K131" s="55"/>
      <c r="L131" s="55"/>
      <c r="M131" s="55"/>
      <c r="N131" s="55"/>
      <c r="O131" s="56" t="s">
        <v>29</v>
      </c>
    </row>
    <row r="132" spans="1:15" ht="39" customHeight="1">
      <c r="A132" s="57" t="s">
        <v>30</v>
      </c>
      <c r="B132" s="59" t="s">
        <v>31</v>
      </c>
      <c r="C132" s="59" t="s">
        <v>32</v>
      </c>
      <c r="D132" s="59" t="s">
        <v>33</v>
      </c>
      <c r="E132" s="59" t="s">
        <v>34</v>
      </c>
      <c r="F132" s="59" t="s">
        <v>35</v>
      </c>
      <c r="G132" s="59" t="s">
        <v>36</v>
      </c>
      <c r="H132" s="60" t="s">
        <v>37</v>
      </c>
      <c r="I132" s="57" t="s">
        <v>30</v>
      </c>
      <c r="J132" s="59" t="s">
        <v>38</v>
      </c>
      <c r="K132" s="59" t="s">
        <v>39</v>
      </c>
      <c r="L132" s="59" t="s">
        <v>40</v>
      </c>
      <c r="M132" s="59" t="s">
        <v>41</v>
      </c>
      <c r="N132" s="61" t="s">
        <v>42</v>
      </c>
      <c r="O132" s="62" t="s">
        <v>17</v>
      </c>
    </row>
    <row r="133" spans="1:15" ht="39" customHeight="1" thickBot="1">
      <c r="A133" s="63"/>
      <c r="B133" s="121" t="s">
        <v>14</v>
      </c>
      <c r="C133" s="65"/>
      <c r="D133" s="65"/>
      <c r="E133" s="65"/>
      <c r="F133" s="65"/>
      <c r="G133" s="65"/>
      <c r="H133" s="66"/>
      <c r="I133" s="63"/>
      <c r="J133" s="65"/>
      <c r="K133" s="65"/>
      <c r="L133" s="65"/>
      <c r="M133" s="65"/>
      <c r="N133" s="67"/>
      <c r="O133" s="68"/>
    </row>
    <row r="134" spans="1:15" ht="39" customHeight="1">
      <c r="A134" s="123" t="s">
        <v>43</v>
      </c>
      <c r="B134" s="134">
        <v>95000</v>
      </c>
      <c r="C134" s="135">
        <v>96000</v>
      </c>
      <c r="D134" s="135">
        <v>100000</v>
      </c>
      <c r="E134" s="135">
        <v>95000</v>
      </c>
      <c r="F134" s="135">
        <v>96000</v>
      </c>
      <c r="G134" s="135">
        <v>94500</v>
      </c>
      <c r="H134" s="136">
        <v>95500</v>
      </c>
      <c r="I134" s="123" t="s">
        <v>77</v>
      </c>
      <c r="J134" s="137">
        <v>95500</v>
      </c>
      <c r="K134" s="135">
        <v>94500</v>
      </c>
      <c r="L134" s="135">
        <v>100000</v>
      </c>
      <c r="M134" s="135">
        <v>94000</v>
      </c>
      <c r="N134" s="135">
        <v>95000</v>
      </c>
      <c r="O134" s="82">
        <f aca="true" t="shared" si="41" ref="O134:O142">SUM(B134:H134,J134:N134)</f>
        <v>1151000</v>
      </c>
    </row>
    <row r="135" spans="1:15" ht="39" customHeight="1">
      <c r="A135" s="123" t="s">
        <v>44</v>
      </c>
      <c r="B135" s="80">
        <v>23500</v>
      </c>
      <c r="C135" s="80">
        <v>23500</v>
      </c>
      <c r="D135" s="80">
        <v>22500</v>
      </c>
      <c r="E135" s="80">
        <v>23000</v>
      </c>
      <c r="F135" s="80">
        <v>23000</v>
      </c>
      <c r="G135" s="80">
        <v>23000</v>
      </c>
      <c r="H135" s="81">
        <v>24000</v>
      </c>
      <c r="I135" s="123" t="s">
        <v>78</v>
      </c>
      <c r="J135" s="80">
        <v>24500</v>
      </c>
      <c r="K135" s="80">
        <v>24000</v>
      </c>
      <c r="L135" s="80">
        <v>23000</v>
      </c>
      <c r="M135" s="80">
        <v>24500</v>
      </c>
      <c r="N135" s="80">
        <v>24500</v>
      </c>
      <c r="O135" s="82">
        <f t="shared" si="41"/>
        <v>283000</v>
      </c>
    </row>
    <row r="136" spans="1:15" ht="39" customHeight="1">
      <c r="A136" s="123" t="s">
        <v>99</v>
      </c>
      <c r="B136" s="80">
        <f>+B137+B141</f>
        <v>310000</v>
      </c>
      <c r="C136" s="80">
        <f aca="true" t="shared" si="42" ref="C136:H136">+C137+C141</f>
        <v>310000</v>
      </c>
      <c r="D136" s="80">
        <f t="shared" si="42"/>
        <v>310000</v>
      </c>
      <c r="E136" s="80">
        <f t="shared" si="42"/>
        <v>300500</v>
      </c>
      <c r="F136" s="80">
        <f t="shared" si="42"/>
        <v>300000</v>
      </c>
      <c r="G136" s="80">
        <f t="shared" si="42"/>
        <v>300000</v>
      </c>
      <c r="H136" s="81">
        <f t="shared" si="42"/>
        <v>300000</v>
      </c>
      <c r="I136" s="123" t="s">
        <v>99</v>
      </c>
      <c r="J136" s="80">
        <f>+J137+J141</f>
        <v>295000</v>
      </c>
      <c r="K136" s="80">
        <f>+K137+K141</f>
        <v>295000</v>
      </c>
      <c r="L136" s="80">
        <f>+L137+L141</f>
        <v>295000</v>
      </c>
      <c r="M136" s="80">
        <f>+M137+M141</f>
        <v>295000</v>
      </c>
      <c r="N136" s="80">
        <f>+N137+N141</f>
        <v>290500</v>
      </c>
      <c r="O136" s="82">
        <f t="shared" si="41"/>
        <v>3601000</v>
      </c>
    </row>
    <row r="137" spans="1:15" ht="39" customHeight="1">
      <c r="A137" s="87" t="s">
        <v>53</v>
      </c>
      <c r="B137" s="88">
        <f>SUM(B138:B140)</f>
        <v>78400</v>
      </c>
      <c r="C137" s="88">
        <f aca="true" t="shared" si="43" ref="C137:H137">SUM(C138:C140)</f>
        <v>78400</v>
      </c>
      <c r="D137" s="88">
        <f t="shared" si="43"/>
        <v>80400</v>
      </c>
      <c r="E137" s="88">
        <f t="shared" si="43"/>
        <v>0</v>
      </c>
      <c r="F137" s="88">
        <f t="shared" si="43"/>
        <v>0</v>
      </c>
      <c r="G137" s="88">
        <f t="shared" si="43"/>
        <v>0</v>
      </c>
      <c r="H137" s="91">
        <f t="shared" si="43"/>
        <v>0</v>
      </c>
      <c r="I137" s="87" t="s">
        <v>53</v>
      </c>
      <c r="J137" s="88">
        <f>SUM(J138:J140)</f>
        <v>0</v>
      </c>
      <c r="K137" s="88">
        <f>SUM(K138:K140)</f>
        <v>0</v>
      </c>
      <c r="L137" s="88">
        <f>SUM(L138:L140)</f>
        <v>0</v>
      </c>
      <c r="M137" s="88">
        <f>SUM(M138:M140)</f>
        <v>0</v>
      </c>
      <c r="N137" s="88">
        <f>SUM(N138:N140)</f>
        <v>0</v>
      </c>
      <c r="O137" s="92">
        <f t="shared" si="41"/>
        <v>237200</v>
      </c>
    </row>
    <row r="138" spans="1:15" ht="39" customHeight="1">
      <c r="A138" s="93" t="s">
        <v>54</v>
      </c>
      <c r="B138" s="115">
        <v>57000</v>
      </c>
      <c r="C138" s="115">
        <v>57000</v>
      </c>
      <c r="D138" s="115">
        <v>58000</v>
      </c>
      <c r="E138" s="115">
        <v>0</v>
      </c>
      <c r="F138" s="115">
        <v>0</v>
      </c>
      <c r="G138" s="115">
        <v>0</v>
      </c>
      <c r="H138" s="97">
        <v>0</v>
      </c>
      <c r="I138" s="93" t="s">
        <v>54</v>
      </c>
      <c r="J138" s="115">
        <v>0</v>
      </c>
      <c r="K138" s="115">
        <v>0</v>
      </c>
      <c r="L138" s="115">
        <v>0</v>
      </c>
      <c r="M138" s="115">
        <v>0</v>
      </c>
      <c r="N138" s="117">
        <v>0</v>
      </c>
      <c r="O138" s="98">
        <f t="shared" si="41"/>
        <v>172000</v>
      </c>
    </row>
    <row r="139" spans="1:15" ht="39" customHeight="1">
      <c r="A139" s="99" t="s">
        <v>55</v>
      </c>
      <c r="B139" s="115">
        <v>21000</v>
      </c>
      <c r="C139" s="115">
        <v>21000</v>
      </c>
      <c r="D139" s="115">
        <v>22000</v>
      </c>
      <c r="E139" s="115">
        <v>0</v>
      </c>
      <c r="F139" s="115">
        <v>0</v>
      </c>
      <c r="G139" s="115">
        <v>0</v>
      </c>
      <c r="H139" s="97">
        <v>0</v>
      </c>
      <c r="I139" s="99" t="s">
        <v>55</v>
      </c>
      <c r="J139" s="115">
        <v>0</v>
      </c>
      <c r="K139" s="115">
        <v>0</v>
      </c>
      <c r="L139" s="115">
        <v>0</v>
      </c>
      <c r="M139" s="115">
        <v>0</v>
      </c>
      <c r="N139" s="117">
        <v>0</v>
      </c>
      <c r="O139" s="98">
        <f t="shared" si="41"/>
        <v>64000</v>
      </c>
    </row>
    <row r="140" spans="1:15" ht="39" customHeight="1">
      <c r="A140" s="93" t="s">
        <v>56</v>
      </c>
      <c r="B140" s="138">
        <v>400</v>
      </c>
      <c r="C140" s="138">
        <v>400</v>
      </c>
      <c r="D140" s="138">
        <v>400</v>
      </c>
      <c r="E140" s="115">
        <v>0</v>
      </c>
      <c r="F140" s="115">
        <v>0</v>
      </c>
      <c r="G140" s="115">
        <v>0</v>
      </c>
      <c r="H140" s="97">
        <v>0</v>
      </c>
      <c r="I140" s="93" t="s">
        <v>56</v>
      </c>
      <c r="J140" s="115">
        <v>0</v>
      </c>
      <c r="K140" s="115">
        <v>0</v>
      </c>
      <c r="L140" s="115">
        <v>0</v>
      </c>
      <c r="M140" s="115">
        <v>0</v>
      </c>
      <c r="N140" s="117">
        <v>0</v>
      </c>
      <c r="O140" s="98">
        <f t="shared" si="41"/>
        <v>1200</v>
      </c>
    </row>
    <row r="141" spans="1:15" s="104" customFormat="1" ht="39" customHeight="1" thickBot="1">
      <c r="A141" s="87" t="s">
        <v>57</v>
      </c>
      <c r="B141" s="139">
        <v>231600</v>
      </c>
      <c r="C141" s="139">
        <v>231600</v>
      </c>
      <c r="D141" s="139">
        <v>229600</v>
      </c>
      <c r="E141" s="118">
        <v>300500</v>
      </c>
      <c r="F141" s="118">
        <v>300000</v>
      </c>
      <c r="G141" s="118">
        <v>300000</v>
      </c>
      <c r="H141" s="127">
        <v>300000</v>
      </c>
      <c r="I141" s="87" t="s">
        <v>57</v>
      </c>
      <c r="J141" s="118">
        <v>295000</v>
      </c>
      <c r="K141" s="118">
        <v>295000</v>
      </c>
      <c r="L141" s="118">
        <v>295000</v>
      </c>
      <c r="M141" s="118">
        <v>295000</v>
      </c>
      <c r="N141" s="118">
        <v>290500</v>
      </c>
      <c r="O141" s="92">
        <f t="shared" si="41"/>
        <v>3363800</v>
      </c>
    </row>
    <row r="142" spans="1:15" ht="39" customHeight="1" thickBot="1">
      <c r="A142" s="105" t="s">
        <v>17</v>
      </c>
      <c r="B142" s="106">
        <f>SUM(B134:B136)</f>
        <v>428500</v>
      </c>
      <c r="C142" s="106">
        <f aca="true" t="shared" si="44" ref="C142:H142">SUM(C134:C136)</f>
        <v>429500</v>
      </c>
      <c r="D142" s="106">
        <f t="shared" si="44"/>
        <v>432500</v>
      </c>
      <c r="E142" s="106">
        <f t="shared" si="44"/>
        <v>418500</v>
      </c>
      <c r="F142" s="106">
        <f t="shared" si="44"/>
        <v>419000</v>
      </c>
      <c r="G142" s="106">
        <f t="shared" si="44"/>
        <v>417500</v>
      </c>
      <c r="H142" s="107">
        <f t="shared" si="44"/>
        <v>419500</v>
      </c>
      <c r="I142" s="105" t="s">
        <v>17</v>
      </c>
      <c r="J142" s="106">
        <f>SUM(J134:J136)</f>
        <v>415000</v>
      </c>
      <c r="K142" s="106">
        <f>SUM(K134:K136)</f>
        <v>413500</v>
      </c>
      <c r="L142" s="106">
        <f>SUM(L134:L136)</f>
        <v>418000</v>
      </c>
      <c r="M142" s="106">
        <f>SUM(M134:M136)</f>
        <v>413500</v>
      </c>
      <c r="N142" s="109">
        <f>SUM(N134:N136)</f>
        <v>410000</v>
      </c>
      <c r="O142" s="120">
        <f t="shared" si="41"/>
        <v>5035000</v>
      </c>
    </row>
    <row r="143" spans="1:15" ht="36" customHeight="1">
      <c r="A143" s="140"/>
      <c r="H143" s="141"/>
      <c r="I143" s="141"/>
      <c r="J143" s="141"/>
      <c r="K143" s="141"/>
      <c r="L143" s="141"/>
      <c r="M143" s="141"/>
      <c r="N143" s="141"/>
      <c r="O143" s="142"/>
    </row>
    <row r="144" spans="1:15" ht="36" customHeight="1">
      <c r="A144" s="143"/>
      <c r="H144" s="144"/>
      <c r="I144" s="144"/>
      <c r="J144" s="141"/>
      <c r="K144" s="141"/>
      <c r="L144" s="141"/>
      <c r="M144" s="141"/>
      <c r="N144" s="141"/>
      <c r="O144" s="142"/>
    </row>
    <row r="145" spans="1:15" ht="36" customHeight="1">
      <c r="A145" s="143"/>
      <c r="H145" s="144"/>
      <c r="I145" s="144"/>
      <c r="J145" s="141"/>
      <c r="K145" s="141"/>
      <c r="L145" s="141"/>
      <c r="M145" s="141"/>
      <c r="N145" s="141"/>
      <c r="O145" s="142"/>
    </row>
    <row r="146" spans="1:15" ht="36" customHeight="1">
      <c r="A146" s="143"/>
      <c r="H146" s="144"/>
      <c r="I146" s="144"/>
      <c r="J146" s="141"/>
      <c r="K146" s="141"/>
      <c r="L146" s="141"/>
      <c r="M146" s="141"/>
      <c r="N146" s="141"/>
      <c r="O146" s="142"/>
    </row>
    <row r="147" spans="1:15" ht="36" customHeight="1">
      <c r="A147" s="143"/>
      <c r="H147" s="144"/>
      <c r="I147" s="144"/>
      <c r="J147" s="141"/>
      <c r="K147" s="141"/>
      <c r="L147" s="141"/>
      <c r="M147" s="141"/>
      <c r="N147" s="141"/>
      <c r="O147" s="142"/>
    </row>
    <row r="148" spans="1:15" ht="36" customHeight="1">
      <c r="A148" s="143"/>
      <c r="H148" s="144"/>
      <c r="I148" s="144"/>
      <c r="J148" s="141"/>
      <c r="K148" s="141"/>
      <c r="L148" s="141"/>
      <c r="M148" s="141"/>
      <c r="N148" s="141"/>
      <c r="O148" s="142"/>
    </row>
    <row r="149" spans="1:15" ht="36" customHeight="1">
      <c r="A149" s="140"/>
      <c r="H149" s="141"/>
      <c r="I149" s="141"/>
      <c r="J149" s="141"/>
      <c r="K149" s="141"/>
      <c r="L149" s="141"/>
      <c r="M149" s="141"/>
      <c r="N149" s="141"/>
      <c r="O149" s="142"/>
    </row>
    <row r="150" spans="1:15" ht="36" customHeight="1">
      <c r="A150" s="143"/>
      <c r="H150" s="144"/>
      <c r="I150" s="144"/>
      <c r="J150" s="141"/>
      <c r="K150" s="141"/>
      <c r="L150" s="141"/>
      <c r="M150" s="141"/>
      <c r="N150" s="141"/>
      <c r="O150" s="142"/>
    </row>
    <row r="151" spans="1:15" ht="36" customHeight="1">
      <c r="A151" s="143"/>
      <c r="H151" s="144"/>
      <c r="I151" s="144"/>
      <c r="J151" s="141"/>
      <c r="K151" s="141"/>
      <c r="L151" s="141"/>
      <c r="M151" s="141"/>
      <c r="N151" s="141"/>
      <c r="O151" s="142"/>
    </row>
    <row r="152" spans="1:15" ht="36" customHeight="1">
      <c r="A152" s="143"/>
      <c r="H152" s="144"/>
      <c r="I152" s="144"/>
      <c r="J152" s="141"/>
      <c r="K152" s="141"/>
      <c r="L152" s="141"/>
      <c r="M152" s="141"/>
      <c r="N152" s="141"/>
      <c r="O152" s="142"/>
    </row>
    <row r="153" spans="1:15" ht="36" customHeight="1">
      <c r="A153" s="143"/>
      <c r="H153" s="144"/>
      <c r="I153" s="144"/>
      <c r="J153" s="141"/>
      <c r="K153" s="141"/>
      <c r="L153" s="141"/>
      <c r="M153" s="141"/>
      <c r="N153" s="141"/>
      <c r="O153" s="142"/>
    </row>
    <row r="154" spans="1:15" ht="21.75">
      <c r="A154" s="143"/>
      <c r="B154" s="145"/>
      <c r="C154" s="145"/>
      <c r="D154" s="145"/>
      <c r="E154" s="145"/>
      <c r="F154" s="145"/>
      <c r="G154" s="145"/>
      <c r="H154" s="144"/>
      <c r="I154" s="144"/>
      <c r="J154" s="141"/>
      <c r="K154" s="141"/>
      <c r="L154" s="141"/>
      <c r="M154" s="141"/>
      <c r="N154" s="141"/>
      <c r="O154" s="142"/>
    </row>
    <row r="155" spans="1:15" ht="21.75">
      <c r="A155" s="143"/>
      <c r="B155" s="144"/>
      <c r="C155" s="144"/>
      <c r="D155" s="144"/>
      <c r="E155" s="144"/>
      <c r="F155" s="144"/>
      <c r="G155" s="144"/>
      <c r="H155" s="144"/>
      <c r="I155" s="144"/>
      <c r="J155" s="141"/>
      <c r="K155" s="141"/>
      <c r="L155" s="141"/>
      <c r="M155" s="141"/>
      <c r="N155" s="141"/>
      <c r="O155" s="142"/>
    </row>
    <row r="156" spans="1:15" ht="21.75">
      <c r="A156" s="143"/>
      <c r="B156" s="144"/>
      <c r="C156" s="144"/>
      <c r="D156" s="144"/>
      <c r="E156" s="144"/>
      <c r="F156" s="144"/>
      <c r="G156" s="144"/>
      <c r="H156" s="144"/>
      <c r="I156" s="144"/>
      <c r="J156" s="141"/>
      <c r="K156" s="141"/>
      <c r="L156" s="141"/>
      <c r="M156" s="141"/>
      <c r="N156" s="141"/>
      <c r="O156" s="142"/>
    </row>
    <row r="157" spans="1:15" ht="21.75">
      <c r="A157" s="143"/>
      <c r="B157" s="144"/>
      <c r="C157" s="144"/>
      <c r="D157" s="144"/>
      <c r="E157" s="144"/>
      <c r="F157" s="144"/>
      <c r="G157" s="144"/>
      <c r="H157" s="144"/>
      <c r="I157" s="144"/>
      <c r="J157" s="141"/>
      <c r="K157" s="141"/>
      <c r="L157" s="141"/>
      <c r="M157" s="141"/>
      <c r="N157" s="141"/>
      <c r="O157" s="142"/>
    </row>
    <row r="158" spans="1:15" ht="21.75">
      <c r="A158" s="143"/>
      <c r="B158" s="144"/>
      <c r="C158" s="144"/>
      <c r="D158" s="144"/>
      <c r="E158" s="144"/>
      <c r="F158" s="144"/>
      <c r="G158" s="144"/>
      <c r="H158" s="144"/>
      <c r="I158" s="144"/>
      <c r="J158" s="141"/>
      <c r="K158" s="141"/>
      <c r="L158" s="141"/>
      <c r="M158" s="141"/>
      <c r="N158" s="141"/>
      <c r="O158" s="142"/>
    </row>
    <row r="159" spans="1:15" ht="21.75">
      <c r="A159" s="143"/>
      <c r="B159" s="144"/>
      <c r="C159" s="144"/>
      <c r="D159" s="144"/>
      <c r="E159" s="144"/>
      <c r="F159" s="144"/>
      <c r="G159" s="144"/>
      <c r="H159" s="144"/>
      <c r="I159" s="144"/>
      <c r="J159" s="141"/>
      <c r="K159" s="141"/>
      <c r="L159" s="141"/>
      <c r="M159" s="141"/>
      <c r="N159" s="141"/>
      <c r="O159" s="142"/>
    </row>
    <row r="160" spans="1:15" ht="21.75">
      <c r="A160" s="143"/>
      <c r="B160" s="144"/>
      <c r="C160" s="144"/>
      <c r="D160" s="144"/>
      <c r="E160" s="144"/>
      <c r="F160" s="144"/>
      <c r="G160" s="144"/>
      <c r="H160" s="144"/>
      <c r="I160" s="144"/>
      <c r="J160" s="141"/>
      <c r="K160" s="141"/>
      <c r="L160" s="141"/>
      <c r="M160" s="141"/>
      <c r="N160" s="141"/>
      <c r="O160" s="142"/>
    </row>
    <row r="161" spans="1:15" ht="21.75">
      <c r="A161" s="143"/>
      <c r="B161" s="144"/>
      <c r="C161" s="144"/>
      <c r="D161" s="144"/>
      <c r="E161" s="144"/>
      <c r="F161" s="144"/>
      <c r="G161" s="144"/>
      <c r="H161" s="144"/>
      <c r="I161" s="144"/>
      <c r="J161" s="141"/>
      <c r="K161" s="141"/>
      <c r="L161" s="141"/>
      <c r="M161" s="141"/>
      <c r="N161" s="141"/>
      <c r="O161" s="142"/>
    </row>
    <row r="162" spans="1:15" ht="21.75">
      <c r="A162" s="143"/>
      <c r="B162" s="144"/>
      <c r="C162" s="144"/>
      <c r="D162" s="144"/>
      <c r="E162" s="144"/>
      <c r="F162" s="144"/>
      <c r="G162" s="144"/>
      <c r="H162" s="144"/>
      <c r="I162" s="144"/>
      <c r="J162" s="141"/>
      <c r="K162" s="141"/>
      <c r="L162" s="141"/>
      <c r="M162" s="141"/>
      <c r="N162" s="141"/>
      <c r="O162" s="142"/>
    </row>
    <row r="163" spans="1:15" ht="21.75">
      <c r="A163" s="143"/>
      <c r="B163" s="144"/>
      <c r="C163" s="144"/>
      <c r="D163" s="144"/>
      <c r="E163" s="144"/>
      <c r="F163" s="144"/>
      <c r="G163" s="144"/>
      <c r="H163" s="144"/>
      <c r="I163" s="144"/>
      <c r="J163" s="141"/>
      <c r="K163" s="141"/>
      <c r="L163" s="141"/>
      <c r="M163" s="141"/>
      <c r="N163" s="141"/>
      <c r="O163" s="142"/>
    </row>
    <row r="164" spans="1:15" ht="21.75">
      <c r="A164" s="143"/>
      <c r="B164" s="144"/>
      <c r="C164" s="144"/>
      <c r="D164" s="144"/>
      <c r="E164" s="144"/>
      <c r="F164" s="144"/>
      <c r="G164" s="144"/>
      <c r="H164" s="144"/>
      <c r="I164" s="144"/>
      <c r="J164" s="141"/>
      <c r="K164" s="141"/>
      <c r="L164" s="141"/>
      <c r="M164" s="141"/>
      <c r="N164" s="141"/>
      <c r="O164" s="142"/>
    </row>
    <row r="165" spans="1:15" ht="21.75">
      <c r="A165" s="143"/>
      <c r="B165" s="144"/>
      <c r="C165" s="144"/>
      <c r="D165" s="144"/>
      <c r="E165" s="144"/>
      <c r="F165" s="144"/>
      <c r="G165" s="144"/>
      <c r="H165" s="144"/>
      <c r="I165" s="144"/>
      <c r="J165" s="141"/>
      <c r="K165" s="141"/>
      <c r="L165" s="141"/>
      <c r="M165" s="141"/>
      <c r="N165" s="141"/>
      <c r="O165" s="142"/>
    </row>
    <row r="166" spans="1:15" ht="21.75">
      <c r="A166" s="143"/>
      <c r="B166" s="144"/>
      <c r="C166" s="144"/>
      <c r="D166" s="144"/>
      <c r="E166" s="144"/>
      <c r="F166" s="144"/>
      <c r="G166" s="144"/>
      <c r="H166" s="144"/>
      <c r="I166" s="144"/>
      <c r="J166" s="141"/>
      <c r="K166" s="141"/>
      <c r="L166" s="141"/>
      <c r="M166" s="141"/>
      <c r="N166" s="141"/>
      <c r="O166" s="142"/>
    </row>
  </sheetData>
  <sheetProtection/>
  <mergeCells count="16">
    <mergeCell ref="A116:A117"/>
    <mergeCell ref="I116:I117"/>
    <mergeCell ref="A132:A133"/>
    <mergeCell ref="I132:I133"/>
    <mergeCell ref="A67:A68"/>
    <mergeCell ref="I67:I68"/>
    <mergeCell ref="A84:A85"/>
    <mergeCell ref="I84:I85"/>
    <mergeCell ref="A100:A101"/>
    <mergeCell ref="I100:I101"/>
    <mergeCell ref="A5:A6"/>
    <mergeCell ref="I5:I6"/>
    <mergeCell ref="A27:A28"/>
    <mergeCell ref="I27:I28"/>
    <mergeCell ref="A48:A49"/>
    <mergeCell ref="I48:I4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2011-03-23T07:29:42Z</dcterms:created>
  <dcterms:modified xsi:type="dcterms:W3CDTF">2011-03-23T07:30:59Z</dcterms:modified>
  <cp:category/>
  <cp:version/>
  <cp:contentType/>
  <cp:contentStatus/>
</cp:coreProperties>
</file>