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3" sheetId="2" r:id="rId1"/>
    <sheet name="p4" sheetId="1" r:id="rId2"/>
  </sheets>
  <definedNames>
    <definedName name="_xlnm.Print_Area" localSheetId="0">'p3'!$A$1:$N$24</definedName>
    <definedName name="_xlnm.Print_Area" localSheetId="1">'p4'!$A$1:$N$16</definedName>
  </definedNames>
  <calcPr calcId="144525"/>
</workbook>
</file>

<file path=xl/calcChain.xml><?xml version="1.0" encoding="utf-8"?>
<calcChain xmlns="http://schemas.openxmlformats.org/spreadsheetml/2006/main">
  <c r="I98" i="2" l="1"/>
  <c r="H94" i="2"/>
  <c r="L90" i="2"/>
  <c r="I90" i="2"/>
  <c r="E88" i="2"/>
  <c r="H87" i="2"/>
  <c r="M75" i="2"/>
  <c r="L75" i="2"/>
  <c r="K75" i="2"/>
  <c r="I75" i="2"/>
  <c r="H75" i="2"/>
  <c r="G75" i="2"/>
  <c r="C75" i="2"/>
  <c r="B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K59" i="2"/>
  <c r="F59" i="2"/>
  <c r="E59" i="2"/>
  <c r="D59" i="2"/>
  <c r="D58" i="2"/>
  <c r="D75" i="2" s="1"/>
  <c r="C58" i="2"/>
  <c r="J57" i="2"/>
  <c r="J75" i="2" s="1"/>
  <c r="F57" i="2"/>
  <c r="E57" i="2"/>
  <c r="D57" i="2"/>
  <c r="C57" i="2"/>
  <c r="F56" i="2"/>
  <c r="E56" i="2"/>
  <c r="N56" i="2" s="1"/>
  <c r="N55" i="2"/>
  <c r="M49" i="2"/>
  <c r="M100" i="2" s="1"/>
  <c r="H49" i="2"/>
  <c r="H100" i="2" s="1"/>
  <c r="G49" i="2"/>
  <c r="G100" i="2" s="1"/>
  <c r="F49" i="2"/>
  <c r="F100" i="2" s="1"/>
  <c r="E49" i="2"/>
  <c r="E100" i="2" s="1"/>
  <c r="C49" i="2"/>
  <c r="C100" i="2" s="1"/>
  <c r="M48" i="2"/>
  <c r="M99" i="2" s="1"/>
  <c r="L48" i="2"/>
  <c r="L99" i="2" s="1"/>
  <c r="K48" i="2"/>
  <c r="K99" i="2" s="1"/>
  <c r="J48" i="2"/>
  <c r="J99" i="2" s="1"/>
  <c r="I48" i="2"/>
  <c r="I99" i="2" s="1"/>
  <c r="H48" i="2"/>
  <c r="H99" i="2" s="1"/>
  <c r="G48" i="2"/>
  <c r="G99" i="2" s="1"/>
  <c r="F48" i="2"/>
  <c r="F99" i="2" s="1"/>
  <c r="E48" i="2"/>
  <c r="E99" i="2" s="1"/>
  <c r="D48" i="2"/>
  <c r="D99" i="2" s="1"/>
  <c r="C48" i="2"/>
  <c r="C99" i="2" s="1"/>
  <c r="B48" i="2"/>
  <c r="B99" i="2" s="1"/>
  <c r="N99" i="2" s="1"/>
  <c r="M47" i="2"/>
  <c r="M98" i="2" s="1"/>
  <c r="K47" i="2"/>
  <c r="K98" i="2" s="1"/>
  <c r="J47" i="2"/>
  <c r="J98" i="2" s="1"/>
  <c r="I47" i="2"/>
  <c r="G47" i="2"/>
  <c r="G98" i="2" s="1"/>
  <c r="B47" i="2"/>
  <c r="M46" i="2"/>
  <c r="M97" i="2" s="1"/>
  <c r="L46" i="2"/>
  <c r="L97" i="2" s="1"/>
  <c r="J46" i="2"/>
  <c r="J97" i="2" s="1"/>
  <c r="H46" i="2"/>
  <c r="H97" i="2" s="1"/>
  <c r="E46" i="2"/>
  <c r="E97" i="2" s="1"/>
  <c r="D46" i="2"/>
  <c r="D97" i="2" s="1"/>
  <c r="B46" i="2"/>
  <c r="L45" i="2"/>
  <c r="L96" i="2" s="1"/>
  <c r="K45" i="2"/>
  <c r="K96" i="2" s="1"/>
  <c r="G45" i="2"/>
  <c r="G96" i="2" s="1"/>
  <c r="D45" i="2"/>
  <c r="D96" i="2" s="1"/>
  <c r="C45" i="2"/>
  <c r="C96" i="2" s="1"/>
  <c r="H44" i="2"/>
  <c r="H95" i="2" s="1"/>
  <c r="G44" i="2"/>
  <c r="G95" i="2" s="1"/>
  <c r="D44" i="2"/>
  <c r="D95" i="2" s="1"/>
  <c r="B44" i="2"/>
  <c r="N43" i="2"/>
  <c r="M43" i="2"/>
  <c r="M94" i="2" s="1"/>
  <c r="L43" i="2"/>
  <c r="L94" i="2" s="1"/>
  <c r="K43" i="2"/>
  <c r="K94" i="2" s="1"/>
  <c r="J43" i="2"/>
  <c r="J94" i="2" s="1"/>
  <c r="I43" i="2"/>
  <c r="I94" i="2" s="1"/>
  <c r="H43" i="2"/>
  <c r="G43" i="2"/>
  <c r="G94" i="2" s="1"/>
  <c r="F43" i="2"/>
  <c r="F94" i="2" s="1"/>
  <c r="E43" i="2"/>
  <c r="E94" i="2" s="1"/>
  <c r="D43" i="2"/>
  <c r="D94" i="2" s="1"/>
  <c r="C43" i="2"/>
  <c r="C94" i="2" s="1"/>
  <c r="B43" i="2"/>
  <c r="B94" i="2" s="1"/>
  <c r="N94" i="2" s="1"/>
  <c r="L42" i="2"/>
  <c r="L93" i="2" s="1"/>
  <c r="K42" i="2"/>
  <c r="K93" i="2" s="1"/>
  <c r="J42" i="2"/>
  <c r="J93" i="2" s="1"/>
  <c r="F42" i="2"/>
  <c r="F93" i="2" s="1"/>
  <c r="C42" i="2"/>
  <c r="C93" i="2" s="1"/>
  <c r="B42" i="2"/>
  <c r="B93" i="2" s="1"/>
  <c r="K41" i="2"/>
  <c r="K92" i="2" s="1"/>
  <c r="I41" i="2"/>
  <c r="I92" i="2" s="1"/>
  <c r="C41" i="2"/>
  <c r="C92" i="2" s="1"/>
  <c r="M40" i="2"/>
  <c r="M91" i="2" s="1"/>
  <c r="H40" i="2"/>
  <c r="H91" i="2" s="1"/>
  <c r="E40" i="2"/>
  <c r="E91" i="2" s="1"/>
  <c r="C40" i="2"/>
  <c r="C91" i="2" s="1"/>
  <c r="M39" i="2"/>
  <c r="M90" i="2" s="1"/>
  <c r="K39" i="2"/>
  <c r="K90" i="2" s="1"/>
  <c r="J39" i="2"/>
  <c r="J90" i="2" s="1"/>
  <c r="I39" i="2"/>
  <c r="H39" i="2"/>
  <c r="H90" i="2" s="1"/>
  <c r="B39" i="2"/>
  <c r="M38" i="2"/>
  <c r="M89" i="2" s="1"/>
  <c r="J38" i="2"/>
  <c r="J89" i="2" s="1"/>
  <c r="G38" i="2"/>
  <c r="G89" i="2" s="1"/>
  <c r="E38" i="2"/>
  <c r="E89" i="2" s="1"/>
  <c r="B38" i="2"/>
  <c r="B89" i="2" s="1"/>
  <c r="M37" i="2"/>
  <c r="M88" i="2" s="1"/>
  <c r="L37" i="2"/>
  <c r="L88" i="2" s="1"/>
  <c r="J37" i="2"/>
  <c r="J88" i="2" s="1"/>
  <c r="G37" i="2"/>
  <c r="G88" i="2" s="1"/>
  <c r="D37" i="2"/>
  <c r="D88" i="2" s="1"/>
  <c r="C37" i="2"/>
  <c r="C88" i="2" s="1"/>
  <c r="B37" i="2"/>
  <c r="L36" i="2"/>
  <c r="L87" i="2" s="1"/>
  <c r="H36" i="2"/>
  <c r="G36" i="2"/>
  <c r="G87" i="2" s="1"/>
  <c r="D36" i="2"/>
  <c r="D87" i="2" s="1"/>
  <c r="M35" i="2"/>
  <c r="M86" i="2" s="1"/>
  <c r="L35" i="2"/>
  <c r="L86" i="2" s="1"/>
  <c r="I35" i="2"/>
  <c r="I86" i="2" s="1"/>
  <c r="E35" i="2"/>
  <c r="E86" i="2" s="1"/>
  <c r="D35" i="2"/>
  <c r="D86" i="2" s="1"/>
  <c r="L34" i="2"/>
  <c r="L85" i="2" s="1"/>
  <c r="B34" i="2"/>
  <c r="K33" i="2"/>
  <c r="K84" i="2" s="1"/>
  <c r="H33" i="2"/>
  <c r="H84" i="2" s="1"/>
  <c r="C33" i="2"/>
  <c r="C84" i="2" s="1"/>
  <c r="M32" i="2"/>
  <c r="M83" i="2" s="1"/>
  <c r="H32" i="2"/>
  <c r="H83" i="2" s="1"/>
  <c r="F32" i="2"/>
  <c r="F83" i="2" s="1"/>
  <c r="M31" i="2"/>
  <c r="M82" i="2" s="1"/>
  <c r="K31" i="2"/>
  <c r="K82" i="2" s="1"/>
  <c r="E31" i="2"/>
  <c r="E82" i="2" s="1"/>
  <c r="C31" i="2"/>
  <c r="C82" i="2" s="1"/>
  <c r="B31" i="2"/>
  <c r="M30" i="2"/>
  <c r="J30" i="2"/>
  <c r="J81" i="2" s="1"/>
  <c r="E30" i="2"/>
  <c r="B30" i="2"/>
  <c r="E24" i="2"/>
  <c r="L49" i="2"/>
  <c r="L100" i="2" s="1"/>
  <c r="K49" i="2"/>
  <c r="K100" i="2" s="1"/>
  <c r="J49" i="2"/>
  <c r="J100" i="2" s="1"/>
  <c r="I49" i="2"/>
  <c r="I100" i="2" s="1"/>
  <c r="D49" i="2"/>
  <c r="D100" i="2" s="1"/>
  <c r="B49" i="2"/>
  <c r="B100" i="2" s="1"/>
  <c r="K46" i="2"/>
  <c r="K97" i="2" s="1"/>
  <c r="I46" i="2"/>
  <c r="I97" i="2" s="1"/>
  <c r="G46" i="2"/>
  <c r="G97" i="2" s="1"/>
  <c r="N22" i="2"/>
  <c r="C46" i="2"/>
  <c r="C97" i="2" s="1"/>
  <c r="L47" i="2"/>
  <c r="L98" i="2" s="1"/>
  <c r="H47" i="2"/>
  <c r="H98" i="2" s="1"/>
  <c r="F47" i="2"/>
  <c r="F98" i="2" s="1"/>
  <c r="E47" i="2"/>
  <c r="E98" i="2" s="1"/>
  <c r="D47" i="2"/>
  <c r="D98" i="2" s="1"/>
  <c r="N21" i="2"/>
  <c r="M45" i="2"/>
  <c r="M96" i="2" s="1"/>
  <c r="J45" i="2"/>
  <c r="J96" i="2" s="1"/>
  <c r="I45" i="2"/>
  <c r="I96" i="2" s="1"/>
  <c r="H45" i="2"/>
  <c r="H96" i="2" s="1"/>
  <c r="F45" i="2"/>
  <c r="F96" i="2" s="1"/>
  <c r="E45" i="2"/>
  <c r="E96" i="2" s="1"/>
  <c r="M41" i="2"/>
  <c r="M92" i="2" s="1"/>
  <c r="L41" i="2"/>
  <c r="L92" i="2" s="1"/>
  <c r="J41" i="2"/>
  <c r="J92" i="2" s="1"/>
  <c r="H41" i="2"/>
  <c r="H92" i="2" s="1"/>
  <c r="G41" i="2"/>
  <c r="G92" i="2" s="1"/>
  <c r="F41" i="2"/>
  <c r="F92" i="2" s="1"/>
  <c r="E41" i="2"/>
  <c r="E92" i="2" s="1"/>
  <c r="D41" i="2"/>
  <c r="D92" i="2" s="1"/>
  <c r="L39" i="2"/>
  <c r="G39" i="2"/>
  <c r="G90" i="2" s="1"/>
  <c r="F39" i="2"/>
  <c r="F90" i="2" s="1"/>
  <c r="E39" i="2"/>
  <c r="E90" i="2" s="1"/>
  <c r="D39" i="2"/>
  <c r="D90" i="2" s="1"/>
  <c r="C39" i="2"/>
  <c r="C90" i="2" s="1"/>
  <c r="M44" i="2"/>
  <c r="M95" i="2" s="1"/>
  <c r="L44" i="2"/>
  <c r="L95" i="2" s="1"/>
  <c r="K44" i="2"/>
  <c r="K95" i="2" s="1"/>
  <c r="J44" i="2"/>
  <c r="J95" i="2" s="1"/>
  <c r="I44" i="2"/>
  <c r="I95" i="2" s="1"/>
  <c r="F44" i="2"/>
  <c r="F95" i="2" s="1"/>
  <c r="E44" i="2"/>
  <c r="E95" i="2" s="1"/>
  <c r="C44" i="2"/>
  <c r="C95" i="2" s="1"/>
  <c r="N17" i="2"/>
  <c r="M42" i="2"/>
  <c r="M93" i="2" s="1"/>
  <c r="I42" i="2"/>
  <c r="I93" i="2" s="1"/>
  <c r="H42" i="2"/>
  <c r="H93" i="2" s="1"/>
  <c r="G42" i="2"/>
  <c r="G93" i="2" s="1"/>
  <c r="E42" i="2"/>
  <c r="E93" i="2" s="1"/>
  <c r="N16" i="2"/>
  <c r="L40" i="2"/>
  <c r="L91" i="2" s="1"/>
  <c r="K40" i="2"/>
  <c r="K91" i="2" s="1"/>
  <c r="J40" i="2"/>
  <c r="J91" i="2" s="1"/>
  <c r="I40" i="2"/>
  <c r="I91" i="2" s="1"/>
  <c r="G40" i="2"/>
  <c r="G91" i="2" s="1"/>
  <c r="F40" i="2"/>
  <c r="F91" i="2" s="1"/>
  <c r="B40" i="2"/>
  <c r="B91" i="2" s="1"/>
  <c r="L38" i="2"/>
  <c r="L89" i="2" s="1"/>
  <c r="K38" i="2"/>
  <c r="K89" i="2" s="1"/>
  <c r="I38" i="2"/>
  <c r="I89" i="2" s="1"/>
  <c r="H38" i="2"/>
  <c r="H89" i="2" s="1"/>
  <c r="F38" i="2"/>
  <c r="F89" i="2" s="1"/>
  <c r="D38" i="2"/>
  <c r="D89" i="2" s="1"/>
  <c r="C38" i="2"/>
  <c r="C89" i="2" s="1"/>
  <c r="K37" i="2"/>
  <c r="K88" i="2" s="1"/>
  <c r="I37" i="2"/>
  <c r="I88" i="2" s="1"/>
  <c r="H37" i="2"/>
  <c r="H88" i="2" s="1"/>
  <c r="F37" i="2"/>
  <c r="F88" i="2" s="1"/>
  <c r="E37" i="2"/>
  <c r="M36" i="2"/>
  <c r="M87" i="2" s="1"/>
  <c r="K36" i="2"/>
  <c r="K87" i="2" s="1"/>
  <c r="J36" i="2"/>
  <c r="J87" i="2" s="1"/>
  <c r="I36" i="2"/>
  <c r="I87" i="2" s="1"/>
  <c r="F36" i="2"/>
  <c r="F87" i="2" s="1"/>
  <c r="E36" i="2"/>
  <c r="E87" i="2" s="1"/>
  <c r="C36" i="2"/>
  <c r="C87" i="2" s="1"/>
  <c r="K35" i="2"/>
  <c r="K86" i="2" s="1"/>
  <c r="J35" i="2"/>
  <c r="J86" i="2" s="1"/>
  <c r="H35" i="2"/>
  <c r="H86" i="2" s="1"/>
  <c r="G35" i="2"/>
  <c r="G86" i="2" s="1"/>
  <c r="F35" i="2"/>
  <c r="C35" i="2"/>
  <c r="C86" i="2" s="1"/>
  <c r="B35" i="2"/>
  <c r="B86" i="2" s="1"/>
  <c r="L32" i="2"/>
  <c r="L83" i="2" s="1"/>
  <c r="K32" i="2"/>
  <c r="K83" i="2" s="1"/>
  <c r="J32" i="2"/>
  <c r="J83" i="2" s="1"/>
  <c r="I32" i="2"/>
  <c r="I83" i="2" s="1"/>
  <c r="G32" i="2"/>
  <c r="G83" i="2" s="1"/>
  <c r="E32" i="2"/>
  <c r="D32" i="2"/>
  <c r="C32" i="2"/>
  <c r="C83" i="2" s="1"/>
  <c r="L31" i="2"/>
  <c r="L82" i="2" s="1"/>
  <c r="J31" i="2"/>
  <c r="J82" i="2" s="1"/>
  <c r="I31" i="2"/>
  <c r="I82" i="2" s="1"/>
  <c r="H31" i="2"/>
  <c r="H82" i="2" s="1"/>
  <c r="G31" i="2"/>
  <c r="G82" i="2" s="1"/>
  <c r="F31" i="2"/>
  <c r="D31" i="2"/>
  <c r="D82" i="2" s="1"/>
  <c r="L33" i="2"/>
  <c r="L84" i="2" s="1"/>
  <c r="J33" i="2"/>
  <c r="J84" i="2" s="1"/>
  <c r="I33" i="2"/>
  <c r="I84" i="2" s="1"/>
  <c r="G33" i="2"/>
  <c r="G84" i="2" s="1"/>
  <c r="F33" i="2"/>
  <c r="F84" i="2" s="1"/>
  <c r="E33" i="2"/>
  <c r="E84" i="2" s="1"/>
  <c r="B33" i="2"/>
  <c r="B84" i="2" s="1"/>
  <c r="M34" i="2"/>
  <c r="M85" i="2" s="1"/>
  <c r="K34" i="2"/>
  <c r="J34" i="2"/>
  <c r="J85" i="2" s="1"/>
  <c r="I34" i="2"/>
  <c r="I85" i="2" s="1"/>
  <c r="H34" i="2"/>
  <c r="H85" i="2" s="1"/>
  <c r="G34" i="2"/>
  <c r="G85" i="2" s="1"/>
  <c r="F34" i="2"/>
  <c r="E34" i="2"/>
  <c r="E85" i="2" s="1"/>
  <c r="D34" i="2"/>
  <c r="D85" i="2" s="1"/>
  <c r="C34" i="2"/>
  <c r="C85" i="2" s="1"/>
  <c r="L30" i="2"/>
  <c r="L81" i="2" s="1"/>
  <c r="I30" i="2"/>
  <c r="I81" i="2" s="1"/>
  <c r="D30" i="2"/>
  <c r="D81" i="2" s="1"/>
  <c r="N15" i="1"/>
  <c r="N14" i="1"/>
  <c r="N13" i="1"/>
  <c r="N12" i="1"/>
  <c r="H16" i="1"/>
  <c r="N11" i="1"/>
  <c r="N10" i="1"/>
  <c r="N9" i="1"/>
  <c r="G16" i="1"/>
  <c r="N8" i="1"/>
  <c r="N7" i="1"/>
  <c r="M16" i="1"/>
  <c r="L16" i="1"/>
  <c r="K16" i="1"/>
  <c r="J16" i="1"/>
  <c r="I16" i="1"/>
  <c r="F16" i="1"/>
  <c r="E16" i="1"/>
  <c r="D16" i="1"/>
  <c r="C16" i="1"/>
  <c r="N6" i="1"/>
  <c r="N48" i="2" l="1"/>
  <c r="N58" i="2"/>
  <c r="E75" i="2"/>
  <c r="K85" i="2"/>
  <c r="D83" i="2"/>
  <c r="F82" i="2"/>
  <c r="E83" i="2"/>
  <c r="D33" i="2"/>
  <c r="N8" i="2"/>
  <c r="F30" i="2"/>
  <c r="F24" i="2"/>
  <c r="N6" i="2"/>
  <c r="J101" i="2"/>
  <c r="B81" i="2"/>
  <c r="N38" i="2"/>
  <c r="B41" i="2"/>
  <c r="N19" i="2"/>
  <c r="M33" i="2"/>
  <c r="M84" i="2" s="1"/>
  <c r="M24" i="2"/>
  <c r="G30" i="2"/>
  <c r="G24" i="2"/>
  <c r="N7" i="2"/>
  <c r="I50" i="2"/>
  <c r="L24" i="2"/>
  <c r="D40" i="2"/>
  <c r="D91" i="2" s="1"/>
  <c r="N91" i="2" s="1"/>
  <c r="N15" i="2"/>
  <c r="B85" i="2"/>
  <c r="N34" i="2"/>
  <c r="N44" i="2"/>
  <c r="B95" i="2"/>
  <c r="N95" i="2" s="1"/>
  <c r="F85" i="2"/>
  <c r="N35" i="2"/>
  <c r="N12" i="2"/>
  <c r="B36" i="2"/>
  <c r="N13" i="2"/>
  <c r="B97" i="2"/>
  <c r="N49" i="2"/>
  <c r="F86" i="2"/>
  <c r="N86" i="2" s="1"/>
  <c r="L101" i="2"/>
  <c r="D24" i="2"/>
  <c r="N31" i="2"/>
  <c r="B82" i="2"/>
  <c r="N89" i="2"/>
  <c r="L50" i="2"/>
  <c r="F75" i="2"/>
  <c r="N100" i="2"/>
  <c r="I101" i="2"/>
  <c r="N9" i="2"/>
  <c r="F46" i="2"/>
  <c r="F97" i="2" s="1"/>
  <c r="C47" i="2"/>
  <c r="C98" i="2" s="1"/>
  <c r="B24" i="2"/>
  <c r="J24" i="2"/>
  <c r="N18" i="2"/>
  <c r="I24" i="2"/>
  <c r="D42" i="2"/>
  <c r="D93" i="2" s="1"/>
  <c r="N93" i="2" s="1"/>
  <c r="H24" i="2"/>
  <c r="N47" i="2"/>
  <c r="K24" i="2"/>
  <c r="K30" i="2"/>
  <c r="B88" i="2"/>
  <c r="N88" i="2" s="1"/>
  <c r="N37" i="2"/>
  <c r="E81" i="2"/>
  <c r="E50" i="2"/>
  <c r="N39" i="2"/>
  <c r="B98" i="2"/>
  <c r="N98" i="2" s="1"/>
  <c r="C24" i="2"/>
  <c r="C30" i="2"/>
  <c r="N14" i="2"/>
  <c r="N20" i="2"/>
  <c r="H30" i="2"/>
  <c r="J50" i="2"/>
  <c r="N57" i="2"/>
  <c r="N75" i="2" s="1"/>
  <c r="N59" i="2"/>
  <c r="B90" i="2"/>
  <c r="N90" i="2" s="1"/>
  <c r="B32" i="2"/>
  <c r="N10" i="2"/>
  <c r="N11" i="2"/>
  <c r="N23" i="2"/>
  <c r="M81" i="2"/>
  <c r="B45" i="2"/>
  <c r="B16" i="1"/>
  <c r="N16" i="1" s="1"/>
  <c r="E101" i="2" l="1"/>
  <c r="N82" i="2"/>
  <c r="B50" i="2"/>
  <c r="N50" i="2" s="1"/>
  <c r="M50" i="2"/>
  <c r="M101" i="2"/>
  <c r="N42" i="2"/>
  <c r="D50" i="2"/>
  <c r="N40" i="2"/>
  <c r="N46" i="2"/>
  <c r="N97" i="2"/>
  <c r="N85" i="2"/>
  <c r="G50" i="2"/>
  <c r="G81" i="2"/>
  <c r="G101" i="2" s="1"/>
  <c r="H50" i="2"/>
  <c r="H81" i="2"/>
  <c r="H101" i="2" s="1"/>
  <c r="B83" i="2"/>
  <c r="N83" i="2" s="1"/>
  <c r="N32" i="2"/>
  <c r="C81" i="2"/>
  <c r="C101" i="2" s="1"/>
  <c r="C50" i="2"/>
  <c r="N30" i="2"/>
  <c r="B92" i="2"/>
  <c r="N92" i="2" s="1"/>
  <c r="N41" i="2"/>
  <c r="F81" i="2"/>
  <c r="F101" i="2" s="1"/>
  <c r="F50" i="2"/>
  <c r="N36" i="2"/>
  <c r="B87" i="2"/>
  <c r="N87" i="2" s="1"/>
  <c r="D84" i="2"/>
  <c r="N33" i="2"/>
  <c r="N24" i="2"/>
  <c r="B96" i="2"/>
  <c r="N96" i="2" s="1"/>
  <c r="N45" i="2"/>
  <c r="K50" i="2"/>
  <c r="K81" i="2"/>
  <c r="K101" i="2" s="1"/>
  <c r="B101" i="2" l="1"/>
  <c r="N101" i="2" s="1"/>
  <c r="N25" i="2"/>
  <c r="P24" i="2"/>
  <c r="N84" i="2"/>
  <c r="D101" i="2"/>
  <c r="N81" i="2"/>
</calcChain>
</file>

<file path=xl/sharedStrings.xml><?xml version="1.0" encoding="utf-8"?>
<sst xmlns="http://schemas.openxmlformats.org/spreadsheetml/2006/main" count="190" uniqueCount="80">
  <si>
    <t>เป้าหมายรายได้ภาษีสรรพสามิต  ประจำปีงบประมาณ 2555 (รายภาค)</t>
  </si>
  <si>
    <t>หน่วย : บาท</t>
  </si>
  <si>
    <t xml:space="preserve"> เดือน  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</si>
  <si>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</si>
  <si>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</si>
  <si>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</si>
  <si>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</si>
  <si>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</si>
  <si>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</si>
  <si>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</si>
  <si>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</si>
  <si>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</si>
  <si>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</si>
  <si>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</si>
  <si>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</si>
  <si>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</si>
  <si>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สนง.สรรพสามิต</t>
  </si>
  <si>
    <t xml:space="preserve">  ภาคที่ 1</t>
  </si>
  <si>
    <t xml:space="preserve">  ภาคที่ 2</t>
  </si>
  <si>
    <t xml:space="preserve">  ภาคที่ 3</t>
  </si>
  <si>
    <t xml:space="preserve">  ภาคที่ 4</t>
  </si>
  <si>
    <t xml:space="preserve">  ภาคที่ 5</t>
  </si>
  <si>
    <t xml:space="preserve">  ภาคที่ 6</t>
  </si>
  <si>
    <t xml:space="preserve">  ภาคที่ 7</t>
  </si>
  <si>
    <t xml:space="preserve">  ภาคที่ 8</t>
  </si>
  <si>
    <t xml:space="preserve">  ภาคที่ 9</t>
  </si>
  <si>
    <t xml:space="preserve">  ภาคที่ 10</t>
  </si>
  <si>
    <t xml:space="preserve">เป้าหมายรายได้ภาษีสรรพสามิตแยกตามประเภทสินค้า  ประจำปีงบประมาณ 2555 </t>
  </si>
  <si>
    <t>หน่วย : พันบาท</t>
  </si>
  <si>
    <t xml:space="preserve">เดือน   </t>
  </si>
  <si>
    <t xml:space="preserve">   ประเภทภาษี</t>
  </si>
  <si>
    <t>1. น้ำมันและผลิตภัณฑ์น้ำมัน</t>
  </si>
  <si>
    <t>2. รถยนต์</t>
  </si>
  <si>
    <t>3. เบียร์</t>
  </si>
  <si>
    <t>4. ยาสูบ</t>
  </si>
  <si>
    <t>5. สุรา</t>
  </si>
  <si>
    <t>6. เครื่องดื่ม</t>
  </si>
  <si>
    <t>7. เครื่องไฟฟ้า</t>
  </si>
  <si>
    <t>8. รถจักรยานยนต์</t>
  </si>
  <si>
    <t>9. แบตเตอรี่</t>
  </si>
  <si>
    <t>10. สนามกอล์ฟ</t>
  </si>
  <si>
    <t>11. อาบอบนวด</t>
  </si>
  <si>
    <t>12. ผลิตภัณฑ์เครื่องหอมฯ</t>
  </si>
  <si>
    <t>13. สนามม้า</t>
  </si>
  <si>
    <t>14. ไนท์คลับ</t>
  </si>
  <si>
    <t>15. แก้วและเครื่องแก้ว</t>
  </si>
  <si>
    <t>16. ไพ่และเงินผลประโยชน์</t>
  </si>
  <si>
    <t>17. พรม</t>
  </si>
  <si>
    <t>18. รายได้เบ็ดเตล็ด</t>
  </si>
  <si>
    <t>ประมาณการรายได้ภาษีสรรพสามิต  ประจำปีงบประมาณ 2549</t>
  </si>
  <si>
    <t>2. ยาสูบ</t>
  </si>
  <si>
    <t>3. สุรา</t>
  </si>
  <si>
    <t>4. เบียร์</t>
  </si>
  <si>
    <t>5. รถยนต์</t>
  </si>
  <si>
    <t>10. สนามม้า</t>
  </si>
  <si>
    <t>11. สนามกอล์ฟ</t>
  </si>
  <si>
    <t>12. ไนท์คลับ</t>
  </si>
  <si>
    <t>13. อาบอบนวด</t>
  </si>
  <si>
    <t>14. กิจการโทรคมนาคม</t>
  </si>
  <si>
    <t>15. ผลิตภัณฑ์เครื่องหอมฯ</t>
  </si>
  <si>
    <t>16. แก้วและเครื่องแก้ว</t>
  </si>
  <si>
    <t>18. ไพ่และเงินผลประโยชน์</t>
  </si>
  <si>
    <t>19. สารทำลายชั้นบรรยากาศโอโซน</t>
  </si>
  <si>
    <t>20. รายได้เบ็ดเตล็ด</t>
  </si>
  <si>
    <t>ประมาณการภาษีสรรพสามิตปี 2549</t>
  </si>
  <si>
    <t>วันที่ 21ธ.ค.48(ส่ง สศค.)</t>
  </si>
  <si>
    <t>หน่วย:ล้านบาท</t>
  </si>
  <si>
    <t>ประเภทรายได้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</si>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</sst>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_ ;[Red]\-#,##0.00\ "/>
    <numFmt numFmtId="190" formatCode="_(* #,##0.00_);_(* \(#,##0.00\);_(* &quot;-&quot;??_);_(@_)"/>
  </numFmts>
  <fonts count="14" x14ac:knownFonts="1">
    <font>
      <sz val="14"/>
      <name val="AngsanaUPC"/>
      <charset val="222"/>
    </font>
    <font>
      <sz val="14"/>
      <name val="AngsanaUPC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5" fillId="0" borderId="0" xfId="0" applyFont="1"/>
    <xf numFmtId="187" fontId="3" fillId="0" borderId="0" xfId="1" applyNumberFormat="1" applyFont="1" applyFill="1"/>
    <xf numFmtId="187" fontId="2" fillId="0" borderId="0" xfId="1" applyNumberFormat="1" applyFont="1" applyFill="1" applyAlignment="1">
      <alignment horizontal="center"/>
    </xf>
    <xf numFmtId="187" fontId="2" fillId="0" borderId="1" xfId="1" applyNumberFormat="1" applyFont="1" applyFill="1" applyBorder="1" applyAlignment="1">
      <alignment horizontal="right"/>
    </xf>
    <xf numFmtId="187" fontId="2" fillId="0" borderId="2" xfId="1" applyNumberFormat="1" applyFont="1" applyFill="1" applyBorder="1" applyAlignment="1">
      <alignment horizontal="center"/>
    </xf>
    <xf numFmtId="187" fontId="2" fillId="0" borderId="3" xfId="1" applyNumberFormat="1" applyFont="1" applyFill="1" applyBorder="1" applyAlignment="1">
      <alignment horizontal="center"/>
    </xf>
    <xf numFmtId="187" fontId="2" fillId="0" borderId="4" xfId="1" applyNumberFormat="1" applyFont="1" applyFill="1" applyBorder="1" applyAlignment="1">
      <alignment horizontal="left"/>
    </xf>
    <xf numFmtId="187" fontId="3" fillId="0" borderId="5" xfId="1" applyNumberFormat="1" applyFont="1" applyFill="1" applyBorder="1"/>
    <xf numFmtId="187" fontId="3" fillId="0" borderId="6" xfId="1" applyNumberFormat="1" applyFont="1" applyFill="1" applyBorder="1"/>
    <xf numFmtId="187" fontId="2" fillId="0" borderId="6" xfId="1" applyNumberFormat="1" applyFont="1" applyFill="1" applyBorder="1"/>
    <xf numFmtId="187" fontId="2" fillId="0" borderId="7" xfId="1" quotePrefix="1" applyNumberFormat="1" applyFont="1" applyFill="1" applyBorder="1" applyAlignment="1">
      <alignment horizontal="left"/>
    </xf>
    <xf numFmtId="187" fontId="3" fillId="0" borderId="8" xfId="1" applyNumberFormat="1" applyFont="1" applyFill="1" applyBorder="1"/>
    <xf numFmtId="187" fontId="2" fillId="0" borderId="7" xfId="1" applyNumberFormat="1" applyFont="1" applyFill="1" applyBorder="1"/>
    <xf numFmtId="187" fontId="3" fillId="0" borderId="0" xfId="0" applyNumberFormat="1" applyFont="1"/>
    <xf numFmtId="187" fontId="2" fillId="0" borderId="9" xfId="1" applyNumberFormat="1" applyFont="1" applyFill="1" applyBorder="1" applyAlignment="1">
      <alignment horizontal="center"/>
    </xf>
    <xf numFmtId="187" fontId="2" fillId="0" borderId="10" xfId="1" applyNumberFormat="1" applyFont="1" applyFill="1" applyBorder="1"/>
    <xf numFmtId="187" fontId="2" fillId="0" borderId="9" xfId="1" applyNumberFormat="1" applyFont="1" applyFill="1" applyBorder="1"/>
    <xf numFmtId="187" fontId="2" fillId="0" borderId="0" xfId="0" applyNumberFormat="1" applyFont="1"/>
    <xf numFmtId="0" fontId="2" fillId="0" borderId="0" xfId="0" applyFont="1"/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/>
    <xf numFmtId="188" fontId="10" fillId="0" borderId="0" xfId="1" applyNumberFormat="1" applyFont="1" applyFill="1" applyAlignment="1">
      <alignment horizontal="center"/>
    </xf>
    <xf numFmtId="187" fontId="10" fillId="0" borderId="0" xfId="1" applyNumberFormat="1" applyFont="1" applyFill="1"/>
    <xf numFmtId="187" fontId="11" fillId="0" borderId="11" xfId="1" applyNumberFormat="1" applyFont="1" applyFill="1" applyBorder="1" applyAlignment="1"/>
    <xf numFmtId="187" fontId="11" fillId="0" borderId="11" xfId="1" applyNumberFormat="1" applyFont="1" applyFill="1" applyBorder="1" applyAlignment="1">
      <alignment horizontal="center"/>
    </xf>
    <xf numFmtId="187" fontId="2" fillId="0" borderId="1" xfId="1" applyNumberFormat="1" applyFont="1" applyFill="1" applyBorder="1" applyAlignment="1">
      <alignment horizontal="center"/>
    </xf>
    <xf numFmtId="187" fontId="2" fillId="0" borderId="4" xfId="1" applyNumberFormat="1" applyFont="1" applyFill="1" applyBorder="1"/>
    <xf numFmtId="187" fontId="2" fillId="0" borderId="7" xfId="4" applyNumberFormat="1" applyFont="1" applyFill="1" applyBorder="1" applyAlignment="1" applyProtection="1">
      <alignment horizontal="left"/>
    </xf>
    <xf numFmtId="187" fontId="2" fillId="0" borderId="12" xfId="1" applyNumberFormat="1" applyFont="1" applyFill="1" applyBorder="1"/>
    <xf numFmtId="43" fontId="8" fillId="0" borderId="0" xfId="0" applyNumberFormat="1" applyFont="1" applyFill="1"/>
    <xf numFmtId="187" fontId="2" fillId="0" borderId="7" xfId="4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/>
    <xf numFmtId="187" fontId="8" fillId="0" borderId="0" xfId="0" applyNumberFormat="1" applyFont="1" applyFill="1"/>
    <xf numFmtId="187" fontId="2" fillId="0" borderId="0" xfId="0" applyNumberFormat="1" applyFont="1" applyFill="1"/>
    <xf numFmtId="189" fontId="8" fillId="0" borderId="0" xfId="0" applyNumberFormat="1" applyFont="1" applyFill="1"/>
    <xf numFmtId="43" fontId="3" fillId="0" borderId="8" xfId="1" applyFont="1" applyFill="1" applyBorder="1"/>
    <xf numFmtId="43" fontId="2" fillId="0" borderId="10" xfId="1" applyFont="1" applyFill="1" applyBorder="1"/>
    <xf numFmtId="187" fontId="9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187" fontId="2" fillId="0" borderId="14" xfId="0" applyNumberFormat="1" applyFont="1" applyFill="1" applyBorder="1" applyAlignment="1">
      <alignment horizontal="center"/>
    </xf>
    <xf numFmtId="43" fontId="2" fillId="0" borderId="16" xfId="1" quotePrefix="1" applyFont="1" applyFill="1" applyBorder="1" applyAlignment="1" applyProtection="1">
      <alignment horizontal="left"/>
    </xf>
    <xf numFmtId="43" fontId="3" fillId="0" borderId="17" xfId="0" applyNumberFormat="1" applyFont="1" applyFill="1" applyBorder="1"/>
    <xf numFmtId="187" fontId="2" fillId="0" borderId="17" xfId="0" applyNumberFormat="1" applyFont="1" applyFill="1" applyBorder="1"/>
    <xf numFmtId="43" fontId="2" fillId="0" borderId="16" xfId="1" applyFont="1" applyFill="1" applyBorder="1" applyAlignment="1" applyProtection="1">
      <alignment horizontal="left"/>
    </xf>
    <xf numFmtId="187" fontId="2" fillId="0" borderId="18" xfId="0" applyNumberFormat="1" applyFont="1" applyFill="1" applyBorder="1"/>
    <xf numFmtId="0" fontId="2" fillId="0" borderId="19" xfId="0" applyFont="1" applyFill="1" applyBorder="1" applyAlignment="1" applyProtection="1">
      <alignment horizontal="center"/>
    </xf>
    <xf numFmtId="190" fontId="2" fillId="0" borderId="20" xfId="0" applyNumberFormat="1" applyFont="1" applyFill="1" applyBorder="1" applyProtection="1"/>
    <xf numFmtId="187" fontId="2" fillId="0" borderId="21" xfId="0" applyNumberFormat="1" applyFont="1" applyFill="1" applyBorder="1" applyProtection="1"/>
    <xf numFmtId="187" fontId="2" fillId="0" borderId="0" xfId="1" applyNumberFormat="1" applyFont="1" applyFill="1"/>
    <xf numFmtId="0" fontId="13" fillId="0" borderId="0" xfId="0" applyFont="1" applyFill="1"/>
    <xf numFmtId="187" fontId="12" fillId="0" borderId="12" xfId="4" applyNumberFormat="1" applyFont="1" applyFill="1" applyBorder="1" applyAlignment="1" applyProtection="1">
      <alignment horizontal="left"/>
    </xf>
    <xf numFmtId="187" fontId="13" fillId="0" borderId="0" xfId="0" applyNumberFormat="1" applyFont="1" applyFill="1"/>
    <xf numFmtId="187" fontId="12" fillId="0" borderId="12" xfId="4" applyNumberFormat="1" applyFont="1" applyFill="1" applyBorder="1" applyAlignment="1" applyProtection="1">
      <alignment horizontal="left"/>
      <protection locked="0"/>
    </xf>
    <xf numFmtId="187" fontId="3" fillId="0" borderId="0" xfId="0" applyNumberFormat="1" applyFont="1" applyFill="1"/>
    <xf numFmtId="187" fontId="12" fillId="0" borderId="0" xfId="1" applyNumberFormat="1" applyFont="1" applyFill="1" applyAlignment="1">
      <alignment horizontal="center"/>
    </xf>
    <xf numFmtId="187" fontId="11" fillId="0" borderId="11" xfId="1" applyNumberFormat="1" applyFont="1" applyFill="1" applyBorder="1" applyAlignment="1">
      <alignment horizontal="center"/>
    </xf>
    <xf numFmtId="187" fontId="11" fillId="0" borderId="0" xfId="1" applyNumberFormat="1" applyFont="1" applyFill="1" applyBorder="1" applyAlignment="1">
      <alignment horizontal="center"/>
    </xf>
    <xf numFmtId="187" fontId="2" fillId="0" borderId="0" xfId="1" applyNumberFormat="1" applyFont="1" applyFill="1" applyAlignment="1">
      <alignment horizontal="center"/>
    </xf>
    <xf numFmtId="187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">
    <cellStyle name="Comma" xfId="1" builtinId="3"/>
    <cellStyle name="Currency 2" xfId="4"/>
    <cellStyle name="Normal" xfId="0" builtinId="0"/>
    <cellStyle name="เครื่องหมายจุลภาค 2" xfId="2"/>
    <cellStyle name="เครื่องหมายจุลภาค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19050</xdr:colOff>
      <xdr:row>5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 flipH="1" flipV="1">
          <a:off x="0" y="1200150"/>
          <a:ext cx="25812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5</xdr:row>
      <xdr:rowOff>19050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 flipH="1" flipV="1">
          <a:off x="16316325" y="12192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5</xdr:row>
      <xdr:rowOff>19050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 flipH="1" flipV="1">
          <a:off x="16316325" y="12192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5</xdr:row>
      <xdr:rowOff>19050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H="1" flipV="1">
          <a:off x="16316325" y="12192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19050</xdr:rowOff>
    </xdr:from>
    <xdr:to>
      <xdr:col>14</xdr:col>
      <xdr:colOff>0</xdr:colOff>
      <xdr:row>5</xdr:row>
      <xdr:rowOff>19050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H="1" flipV="1">
          <a:off x="16316325" y="12192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19050</xdr:colOff>
      <xdr:row>29</xdr:row>
      <xdr:rowOff>19050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H="1" flipV="1">
          <a:off x="0" y="960120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19050</xdr:colOff>
      <xdr:row>29</xdr:row>
      <xdr:rowOff>19050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H="1" flipV="1">
          <a:off x="0" y="960120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19050</xdr:rowOff>
    </xdr:from>
    <xdr:to>
      <xdr:col>1</xdr:col>
      <xdr:colOff>19050</xdr:colOff>
      <xdr:row>80</xdr:row>
      <xdr:rowOff>19050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H="1" flipV="1">
          <a:off x="0" y="960120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19050</xdr:rowOff>
    </xdr:from>
    <xdr:to>
      <xdr:col>1</xdr:col>
      <xdr:colOff>19050</xdr:colOff>
      <xdr:row>80</xdr:row>
      <xdr:rowOff>19050</xdr:rowOff>
    </xdr:to>
    <xdr:sp macro="" textlink="">
      <xdr:nvSpPr>
        <xdr:cNvPr id="10" name="Line 32"/>
        <xdr:cNvSpPr>
          <a:spLocks noChangeShapeType="1"/>
        </xdr:cNvSpPr>
      </xdr:nvSpPr>
      <xdr:spPr bwMode="auto">
        <a:xfrm flipH="1" flipV="1">
          <a:off x="0" y="9601200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724025"/>
          <a:ext cx="1428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tabSelected="1" zoomScale="65" workbookViewId="0">
      <pane xSplit="1" ySplit="5" topLeftCell="B6" activePane="bottomRight" state="frozen"/>
      <selection activeCell="E8" sqref="E8"/>
      <selection pane="topRight" activeCell="E8" sqref="E8"/>
      <selection pane="bottomLeft" activeCell="E8" sqref="E8"/>
      <selection pane="bottomRight" activeCell="P8" sqref="P8"/>
    </sheetView>
  </sheetViews>
  <sheetFormatPr defaultRowHeight="33" x14ac:dyDescent="0.75"/>
  <cols>
    <col min="1" max="1" width="44.83203125" style="23" bestFit="1" customWidth="1"/>
    <col min="2" max="2" width="18.6640625" style="23" bestFit="1" customWidth="1"/>
    <col min="3" max="3" width="18.33203125" style="23" bestFit="1" customWidth="1"/>
    <col min="4" max="6" width="18" style="23" bestFit="1" customWidth="1"/>
    <col min="7" max="7" width="18.83203125" style="23" bestFit="1" customWidth="1"/>
    <col min="8" max="8" width="18.33203125" style="23" bestFit="1" customWidth="1"/>
    <col min="9" max="9" width="18" style="23" bestFit="1" customWidth="1"/>
    <col min="10" max="10" width="18.83203125" style="23" bestFit="1" customWidth="1"/>
    <col min="11" max="11" width="18.1640625" style="23" bestFit="1" customWidth="1"/>
    <col min="12" max="12" width="18" style="23" bestFit="1" customWidth="1"/>
    <col min="13" max="13" width="18.83203125" style="23" bestFit="1" customWidth="1"/>
    <col min="14" max="14" width="20.6640625" style="40" bestFit="1" customWidth="1"/>
    <col min="15" max="15" width="22.83203125" style="21" customWidth="1"/>
    <col min="16" max="16" width="34.33203125" style="22" bestFit="1" customWidth="1"/>
    <col min="17" max="16384" width="9.33203125" style="23"/>
  </cols>
  <sheetData>
    <row r="1" spans="1:16" ht="32.1" customHeight="1" x14ac:dyDescent="0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6" ht="32.1" customHeight="1" x14ac:dyDescent="0.8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32.1" customHeight="1" thickBot="1" x14ac:dyDescent="0.8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28</v>
      </c>
    </row>
    <row r="4" spans="1:16" ht="32.1" customHeight="1" x14ac:dyDescent="0.75">
      <c r="A4" s="5" t="s">
        <v>29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28" t="s">
        <v>15</v>
      </c>
    </row>
    <row r="5" spans="1:16" ht="32.1" customHeight="1" thickBot="1" x14ac:dyDescent="0.8">
      <c r="A5" s="8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29"/>
    </row>
    <row r="6" spans="1:16" ht="32.1" customHeight="1" x14ac:dyDescent="0.75">
      <c r="A6" s="30" t="s">
        <v>31</v>
      </c>
      <c r="B6" s="13">
        <v>4329260</v>
      </c>
      <c r="C6" s="13">
        <v>4460144</v>
      </c>
      <c r="D6" s="13">
        <v>4937868</v>
      </c>
      <c r="E6" s="13">
        <v>7097128</v>
      </c>
      <c r="F6" s="13">
        <v>7345467</v>
      </c>
      <c r="G6" s="13">
        <v>8103121</v>
      </c>
      <c r="H6" s="13">
        <v>10095719</v>
      </c>
      <c r="I6" s="13">
        <v>9853919</v>
      </c>
      <c r="J6" s="13">
        <v>9854017</v>
      </c>
      <c r="K6" s="13">
        <v>13236979</v>
      </c>
      <c r="L6" s="13">
        <v>13580218</v>
      </c>
      <c r="M6" s="13">
        <v>13106160</v>
      </c>
      <c r="N6" s="14">
        <f t="shared" ref="N6:N24" si="0">SUM(B6:M6)</f>
        <v>106000000</v>
      </c>
      <c r="O6" s="31"/>
      <c r="P6" s="32"/>
    </row>
    <row r="7" spans="1:16" ht="32.1" customHeight="1" x14ac:dyDescent="0.75">
      <c r="A7" s="30" t="s">
        <v>32</v>
      </c>
      <c r="B7" s="13">
        <v>7655803.5</v>
      </c>
      <c r="C7" s="13">
        <v>7805509</v>
      </c>
      <c r="D7" s="13">
        <v>9497016</v>
      </c>
      <c r="E7" s="13">
        <v>9150291</v>
      </c>
      <c r="F7" s="13">
        <v>8550888</v>
      </c>
      <c r="G7" s="13">
        <v>9555785.5</v>
      </c>
      <c r="H7" s="13">
        <v>9410600</v>
      </c>
      <c r="I7" s="13">
        <v>9217998</v>
      </c>
      <c r="J7" s="13">
        <v>9227094</v>
      </c>
      <c r="K7" s="13">
        <v>9263226</v>
      </c>
      <c r="L7" s="13">
        <v>8841146</v>
      </c>
      <c r="M7" s="13">
        <v>8824643</v>
      </c>
      <c r="N7" s="14">
        <f t="shared" si="0"/>
        <v>107000000</v>
      </c>
      <c r="O7" s="31"/>
      <c r="P7" s="32"/>
    </row>
    <row r="8" spans="1:16" ht="32.1" customHeight="1" x14ac:dyDescent="0.75">
      <c r="A8" s="33" t="s">
        <v>33</v>
      </c>
      <c r="B8" s="13">
        <v>4300000</v>
      </c>
      <c r="C8" s="13">
        <v>4500000</v>
      </c>
      <c r="D8" s="13">
        <v>6637475</v>
      </c>
      <c r="E8" s="13">
        <v>5333973</v>
      </c>
      <c r="F8" s="13">
        <v>5215065</v>
      </c>
      <c r="G8" s="13">
        <v>6874707</v>
      </c>
      <c r="H8" s="13">
        <v>5286419</v>
      </c>
      <c r="I8" s="13">
        <v>4738902</v>
      </c>
      <c r="J8" s="13">
        <v>4897520</v>
      </c>
      <c r="K8" s="13">
        <v>4380890</v>
      </c>
      <c r="L8" s="13">
        <v>4822829</v>
      </c>
      <c r="M8" s="13">
        <v>4512220</v>
      </c>
      <c r="N8" s="14">
        <f t="shared" si="0"/>
        <v>61500000</v>
      </c>
      <c r="O8" s="31"/>
      <c r="P8" s="32"/>
    </row>
    <row r="9" spans="1:16" ht="32.1" customHeight="1" x14ac:dyDescent="0.75">
      <c r="A9" s="33" t="s">
        <v>34</v>
      </c>
      <c r="B9" s="13">
        <v>3397802</v>
      </c>
      <c r="C9" s="13">
        <v>4078968</v>
      </c>
      <c r="D9" s="13">
        <v>5620384</v>
      </c>
      <c r="E9" s="13">
        <v>4786173</v>
      </c>
      <c r="F9" s="13">
        <v>4531259</v>
      </c>
      <c r="G9" s="13">
        <v>5768888</v>
      </c>
      <c r="H9" s="13">
        <v>5533860</v>
      </c>
      <c r="I9" s="13">
        <v>4513952</v>
      </c>
      <c r="J9" s="13">
        <v>4630705</v>
      </c>
      <c r="K9" s="13">
        <v>4630256</v>
      </c>
      <c r="L9" s="13">
        <v>4780575</v>
      </c>
      <c r="M9" s="13">
        <v>4727178</v>
      </c>
      <c r="N9" s="14">
        <f t="shared" si="0"/>
        <v>57000000</v>
      </c>
      <c r="O9" s="34"/>
      <c r="P9" s="32"/>
    </row>
    <row r="10" spans="1:16" ht="32.1" customHeight="1" x14ac:dyDescent="0.75">
      <c r="A10" s="33" t="s">
        <v>35</v>
      </c>
      <c r="B10" s="13">
        <v>3654127.3</v>
      </c>
      <c r="C10" s="13">
        <v>3819887.3</v>
      </c>
      <c r="D10" s="13">
        <v>4714859.3</v>
      </c>
      <c r="E10" s="13">
        <v>5137404.5</v>
      </c>
      <c r="F10" s="13">
        <v>4777933.5</v>
      </c>
      <c r="G10" s="13">
        <v>5495171.5</v>
      </c>
      <c r="H10" s="13">
        <v>4390617.5</v>
      </c>
      <c r="I10" s="13">
        <v>4010832.5</v>
      </c>
      <c r="J10" s="13">
        <v>3504875.4</v>
      </c>
      <c r="K10" s="13">
        <v>3643913.4</v>
      </c>
      <c r="L10" s="13">
        <v>3960129.4</v>
      </c>
      <c r="M10" s="13">
        <v>4290248.4000000004</v>
      </c>
      <c r="N10" s="14">
        <f t="shared" si="0"/>
        <v>51399999.999999993</v>
      </c>
      <c r="O10" s="31"/>
      <c r="P10" s="32"/>
    </row>
    <row r="11" spans="1:16" ht="32.1" customHeight="1" x14ac:dyDescent="0.75">
      <c r="A11" s="33" t="s">
        <v>36</v>
      </c>
      <c r="B11" s="13">
        <v>1101992</v>
      </c>
      <c r="C11" s="13">
        <v>1107991</v>
      </c>
      <c r="D11" s="13">
        <v>1482232</v>
      </c>
      <c r="E11" s="13">
        <v>1239192</v>
      </c>
      <c r="F11" s="13">
        <v>1195863</v>
      </c>
      <c r="G11" s="13">
        <v>1562426</v>
      </c>
      <c r="H11" s="13">
        <v>1318494</v>
      </c>
      <c r="I11" s="13">
        <v>1139441</v>
      </c>
      <c r="J11" s="13">
        <v>1187915</v>
      </c>
      <c r="K11" s="13">
        <v>1227301</v>
      </c>
      <c r="L11" s="13">
        <v>1200935</v>
      </c>
      <c r="M11" s="13">
        <v>1136218</v>
      </c>
      <c r="N11" s="14">
        <f t="shared" si="0"/>
        <v>14900000</v>
      </c>
    </row>
    <row r="12" spans="1:16" ht="32.1" customHeight="1" x14ac:dyDescent="0.75">
      <c r="A12" s="30" t="s">
        <v>37</v>
      </c>
      <c r="B12" s="13">
        <v>79176</v>
      </c>
      <c r="C12" s="13">
        <v>82385</v>
      </c>
      <c r="D12" s="13">
        <v>86659</v>
      </c>
      <c r="E12" s="13">
        <v>86114</v>
      </c>
      <c r="F12" s="13">
        <v>86901</v>
      </c>
      <c r="G12" s="13">
        <v>90227</v>
      </c>
      <c r="H12" s="13">
        <v>81445</v>
      </c>
      <c r="I12" s="13">
        <v>83401</v>
      </c>
      <c r="J12" s="13">
        <v>80466</v>
      </c>
      <c r="K12" s="13">
        <v>82194</v>
      </c>
      <c r="L12" s="13">
        <v>80567</v>
      </c>
      <c r="M12" s="13">
        <v>80465</v>
      </c>
      <c r="N12" s="14">
        <f t="shared" si="0"/>
        <v>1000000</v>
      </c>
    </row>
    <row r="13" spans="1:16" ht="32.1" customHeight="1" x14ac:dyDescent="0.75">
      <c r="A13" s="30" t="s">
        <v>38</v>
      </c>
      <c r="B13" s="13">
        <v>192009</v>
      </c>
      <c r="C13" s="13">
        <v>206340</v>
      </c>
      <c r="D13" s="13">
        <v>204917</v>
      </c>
      <c r="E13" s="13">
        <v>192850</v>
      </c>
      <c r="F13" s="13">
        <v>201567</v>
      </c>
      <c r="G13" s="13">
        <v>199237</v>
      </c>
      <c r="H13" s="13">
        <v>215852</v>
      </c>
      <c r="I13" s="13">
        <v>162652</v>
      </c>
      <c r="J13" s="13">
        <v>203558</v>
      </c>
      <c r="K13" s="13">
        <v>220776</v>
      </c>
      <c r="L13" s="13">
        <v>200150</v>
      </c>
      <c r="M13" s="13">
        <v>200092</v>
      </c>
      <c r="N13" s="14">
        <f t="shared" si="0"/>
        <v>2400000</v>
      </c>
    </row>
    <row r="14" spans="1:16" ht="32.1" customHeight="1" x14ac:dyDescent="0.75">
      <c r="A14" s="30" t="s">
        <v>39</v>
      </c>
      <c r="B14" s="13">
        <v>166325</v>
      </c>
      <c r="C14" s="13">
        <v>176937</v>
      </c>
      <c r="D14" s="13">
        <v>197397</v>
      </c>
      <c r="E14" s="13">
        <v>183159</v>
      </c>
      <c r="F14" s="13">
        <v>193226</v>
      </c>
      <c r="G14" s="13">
        <v>204558</v>
      </c>
      <c r="H14" s="13">
        <v>213958</v>
      </c>
      <c r="I14" s="13">
        <v>181870</v>
      </c>
      <c r="J14" s="13">
        <v>193350</v>
      </c>
      <c r="K14" s="13">
        <v>205936</v>
      </c>
      <c r="L14" s="13">
        <v>193121</v>
      </c>
      <c r="M14" s="13">
        <v>190163</v>
      </c>
      <c r="N14" s="14">
        <f t="shared" si="0"/>
        <v>2300000</v>
      </c>
    </row>
    <row r="15" spans="1:16" ht="32.1" customHeight="1" x14ac:dyDescent="0.75">
      <c r="A15" s="30" t="s">
        <v>40</v>
      </c>
      <c r="B15" s="13">
        <v>31991.5</v>
      </c>
      <c r="C15" s="13">
        <v>34146.5</v>
      </c>
      <c r="D15" s="13">
        <v>43141.5</v>
      </c>
      <c r="E15" s="13">
        <v>50295.5</v>
      </c>
      <c r="F15" s="13">
        <v>61103.5</v>
      </c>
      <c r="G15" s="13">
        <v>56127.5</v>
      </c>
      <c r="H15" s="13">
        <v>44949.5</v>
      </c>
      <c r="I15" s="13">
        <v>37075.5</v>
      </c>
      <c r="J15" s="13">
        <v>38277.5</v>
      </c>
      <c r="K15" s="13">
        <v>35448.5</v>
      </c>
      <c r="L15" s="13">
        <v>38831.5</v>
      </c>
      <c r="M15" s="13">
        <v>36611.5</v>
      </c>
      <c r="N15" s="14">
        <f t="shared" si="0"/>
        <v>508000</v>
      </c>
    </row>
    <row r="16" spans="1:16" ht="32.1" customHeight="1" x14ac:dyDescent="0.75">
      <c r="A16" s="30" t="s">
        <v>41</v>
      </c>
      <c r="B16" s="13">
        <v>11408.2</v>
      </c>
      <c r="C16" s="13">
        <v>11620.2</v>
      </c>
      <c r="D16" s="13">
        <v>12112.3</v>
      </c>
      <c r="E16" s="13">
        <v>12249.6</v>
      </c>
      <c r="F16" s="13">
        <v>12720.6</v>
      </c>
      <c r="G16" s="13">
        <v>12241.3</v>
      </c>
      <c r="H16" s="13">
        <v>12796.3</v>
      </c>
      <c r="I16" s="13">
        <v>12155.3</v>
      </c>
      <c r="J16" s="13">
        <v>12523.3</v>
      </c>
      <c r="K16" s="13">
        <v>12315.3</v>
      </c>
      <c r="L16" s="13">
        <v>12435.3</v>
      </c>
      <c r="M16" s="13">
        <v>12422.3</v>
      </c>
      <c r="N16" s="14">
        <f t="shared" si="0"/>
        <v>147000</v>
      </c>
      <c r="P16" s="35"/>
    </row>
    <row r="17" spans="1:16" ht="32.1" customHeight="1" x14ac:dyDescent="0.75">
      <c r="A17" s="30" t="s">
        <v>42</v>
      </c>
      <c r="B17" s="13">
        <v>16181.4</v>
      </c>
      <c r="C17" s="13">
        <v>16215.6</v>
      </c>
      <c r="D17" s="13">
        <v>13519.8</v>
      </c>
      <c r="E17" s="13">
        <v>15851</v>
      </c>
      <c r="F17" s="13">
        <v>16445.7</v>
      </c>
      <c r="G17" s="13">
        <v>15792.6</v>
      </c>
      <c r="H17" s="13">
        <v>17140.400000000001</v>
      </c>
      <c r="I17" s="13">
        <v>16930.900000000001</v>
      </c>
      <c r="J17" s="13">
        <v>16050.1</v>
      </c>
      <c r="K17" s="13">
        <v>16437.599999999999</v>
      </c>
      <c r="L17" s="13">
        <v>18276.2</v>
      </c>
      <c r="M17" s="13">
        <v>19158.7</v>
      </c>
      <c r="N17" s="14">
        <f t="shared" si="0"/>
        <v>198000.00000000003</v>
      </c>
    </row>
    <row r="18" spans="1:16" ht="32.1" customHeight="1" x14ac:dyDescent="0.75">
      <c r="A18" s="30" t="s">
        <v>43</v>
      </c>
      <c r="B18" s="13">
        <v>5727</v>
      </c>
      <c r="C18" s="13">
        <v>5612</v>
      </c>
      <c r="D18" s="13">
        <v>5627</v>
      </c>
      <c r="E18" s="13">
        <v>5454</v>
      </c>
      <c r="F18" s="13">
        <v>4798</v>
      </c>
      <c r="G18" s="13">
        <v>5261</v>
      </c>
      <c r="H18" s="13">
        <v>4930</v>
      </c>
      <c r="I18" s="13">
        <v>5382</v>
      </c>
      <c r="J18" s="13">
        <v>4139</v>
      </c>
      <c r="K18" s="13">
        <v>5299</v>
      </c>
      <c r="L18" s="13">
        <v>5500</v>
      </c>
      <c r="M18" s="13">
        <v>4271</v>
      </c>
      <c r="N18" s="14">
        <f t="shared" si="0"/>
        <v>62000</v>
      </c>
    </row>
    <row r="19" spans="1:16" ht="32.1" customHeight="1" x14ac:dyDescent="0.75">
      <c r="A19" s="30" t="s">
        <v>44</v>
      </c>
      <c r="B19" s="13">
        <v>8378.4</v>
      </c>
      <c r="C19" s="13">
        <v>9093.4</v>
      </c>
      <c r="D19" s="13">
        <v>9169.5</v>
      </c>
      <c r="E19" s="13">
        <v>10648.5</v>
      </c>
      <c r="F19" s="13">
        <v>10076.1</v>
      </c>
      <c r="G19" s="13">
        <v>10456.6</v>
      </c>
      <c r="H19" s="13">
        <v>10864</v>
      </c>
      <c r="I19" s="13">
        <v>9685.5</v>
      </c>
      <c r="J19" s="13">
        <v>9915.5</v>
      </c>
      <c r="K19" s="13">
        <v>9340</v>
      </c>
      <c r="L19" s="13">
        <v>8781.5</v>
      </c>
      <c r="M19" s="13">
        <v>8591</v>
      </c>
      <c r="N19" s="14">
        <f t="shared" si="0"/>
        <v>115000</v>
      </c>
    </row>
    <row r="20" spans="1:16" ht="32.1" customHeight="1" x14ac:dyDescent="0.75">
      <c r="A20" s="30" t="s">
        <v>45</v>
      </c>
      <c r="B20" s="13">
        <v>1766.6</v>
      </c>
      <c r="C20" s="13">
        <v>1571.6</v>
      </c>
      <c r="D20" s="13">
        <v>2315.9</v>
      </c>
      <c r="E20" s="13">
        <v>2646.4</v>
      </c>
      <c r="F20" s="13">
        <v>1514.5</v>
      </c>
      <c r="G20" s="13">
        <v>1747.5</v>
      </c>
      <c r="H20" s="13">
        <v>1821.4</v>
      </c>
      <c r="I20" s="13">
        <v>1815.4</v>
      </c>
      <c r="J20" s="13">
        <v>1540.4</v>
      </c>
      <c r="K20" s="13">
        <v>1573.4</v>
      </c>
      <c r="L20" s="13">
        <v>2049.4</v>
      </c>
      <c r="M20" s="13">
        <v>1637.5</v>
      </c>
      <c r="N20" s="14">
        <f t="shared" si="0"/>
        <v>22000.000000000004</v>
      </c>
    </row>
    <row r="21" spans="1:16" ht="32.1" customHeight="1" x14ac:dyDescent="0.75">
      <c r="A21" s="33" t="s">
        <v>46</v>
      </c>
      <c r="B21" s="13">
        <v>2000</v>
      </c>
      <c r="C21" s="13">
        <v>2000</v>
      </c>
      <c r="D21" s="13">
        <v>2000</v>
      </c>
      <c r="E21" s="13">
        <v>2000</v>
      </c>
      <c r="F21" s="13">
        <v>2000</v>
      </c>
      <c r="G21" s="13">
        <v>2000</v>
      </c>
      <c r="H21" s="13">
        <v>2000</v>
      </c>
      <c r="I21" s="13">
        <v>2000</v>
      </c>
      <c r="J21" s="13">
        <v>3000</v>
      </c>
      <c r="K21" s="13">
        <v>4000</v>
      </c>
      <c r="L21" s="13">
        <v>3000</v>
      </c>
      <c r="M21" s="13">
        <v>3000</v>
      </c>
      <c r="N21" s="14">
        <f t="shared" si="0"/>
        <v>29000</v>
      </c>
    </row>
    <row r="22" spans="1:16" ht="32.1" customHeight="1" x14ac:dyDescent="0.75">
      <c r="A22" s="30" t="s">
        <v>47</v>
      </c>
      <c r="B22" s="13">
        <v>3104.2</v>
      </c>
      <c r="C22" s="13">
        <v>2763.1</v>
      </c>
      <c r="D22" s="13">
        <v>1484.4</v>
      </c>
      <c r="E22" s="13">
        <v>3149.1</v>
      </c>
      <c r="F22" s="13">
        <v>1743.1</v>
      </c>
      <c r="G22" s="13">
        <v>1328.7</v>
      </c>
      <c r="H22" s="13">
        <v>1292.0999999999999</v>
      </c>
      <c r="I22" s="13">
        <v>1055.8</v>
      </c>
      <c r="J22" s="13">
        <v>1039</v>
      </c>
      <c r="K22" s="13">
        <v>2087</v>
      </c>
      <c r="L22" s="13">
        <v>3127.5</v>
      </c>
      <c r="M22" s="13">
        <v>1826</v>
      </c>
      <c r="N22" s="14">
        <f t="shared" si="0"/>
        <v>24000</v>
      </c>
    </row>
    <row r="23" spans="1:16" ht="32.1" customHeight="1" thickBot="1" x14ac:dyDescent="0.8">
      <c r="A23" s="33" t="s">
        <v>48</v>
      </c>
      <c r="B23" s="13">
        <v>31579.5</v>
      </c>
      <c r="C23" s="13">
        <v>48427.1</v>
      </c>
      <c r="D23" s="13">
        <v>76820.800000000003</v>
      </c>
      <c r="E23" s="13">
        <v>54987.4</v>
      </c>
      <c r="F23" s="13">
        <v>30933.200000000001</v>
      </c>
      <c r="G23" s="13">
        <v>26810.6</v>
      </c>
      <c r="H23" s="13">
        <v>19714.599999999999</v>
      </c>
      <c r="I23" s="13">
        <v>20355.2</v>
      </c>
      <c r="J23" s="13">
        <v>22524</v>
      </c>
      <c r="K23" s="13">
        <v>23325.7</v>
      </c>
      <c r="L23" s="13">
        <v>24337.3</v>
      </c>
      <c r="M23" s="13">
        <v>15184.6</v>
      </c>
      <c r="N23" s="14">
        <f t="shared" si="0"/>
        <v>395000</v>
      </c>
    </row>
    <row r="24" spans="1:16" ht="32.1" customHeight="1" thickBot="1" x14ac:dyDescent="0.8">
      <c r="A24" s="16" t="s">
        <v>15</v>
      </c>
      <c r="B24" s="17">
        <f t="shared" ref="B24:H24" si="1">SUM(B6:B23)</f>
        <v>24988631.599999998</v>
      </c>
      <c r="C24" s="17">
        <f t="shared" si="1"/>
        <v>26369610.800000004</v>
      </c>
      <c r="D24" s="17">
        <f t="shared" si="1"/>
        <v>33544998.5</v>
      </c>
      <c r="E24" s="17">
        <f t="shared" si="1"/>
        <v>33363566</v>
      </c>
      <c r="F24" s="17">
        <f t="shared" si="1"/>
        <v>32239504.200000003</v>
      </c>
      <c r="G24" s="17">
        <f t="shared" si="1"/>
        <v>37985886.800000004</v>
      </c>
      <c r="H24" s="17">
        <f t="shared" si="1"/>
        <v>36662472.799999997</v>
      </c>
      <c r="I24" s="17">
        <f>SUM(I6:I23)</f>
        <v>34009423.099999994</v>
      </c>
      <c r="J24" s="17">
        <f>SUM(J6:J23)</f>
        <v>33888509.199999996</v>
      </c>
      <c r="K24" s="17">
        <f>SUM(K6:K23)</f>
        <v>37001297.899999999</v>
      </c>
      <c r="L24" s="17">
        <f>SUM(L6:L23)</f>
        <v>37776009.099999994</v>
      </c>
      <c r="M24" s="17">
        <f>SUM(M6:M23)</f>
        <v>37170090</v>
      </c>
      <c r="N24" s="18">
        <f t="shared" si="0"/>
        <v>405000000</v>
      </c>
      <c r="O24" s="36"/>
      <c r="P24" s="37">
        <f>+N24-O24</f>
        <v>405000000</v>
      </c>
    </row>
    <row r="25" spans="1:16" hidden="1" x14ac:dyDescent="0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f>312500000-N24</f>
        <v>-92500000</v>
      </c>
    </row>
    <row r="26" spans="1:16" hidden="1" x14ac:dyDescent="0.75">
      <c r="A26" s="62" t="s">
        <v>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6" ht="33.75" hidden="1" thickBot="1" x14ac:dyDescent="0.8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63" t="s">
        <v>28</v>
      </c>
      <c r="N27" s="64"/>
    </row>
    <row r="28" spans="1:16" hidden="1" x14ac:dyDescent="0.75">
      <c r="A28" s="5" t="s">
        <v>29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12</v>
      </c>
      <c r="L28" s="6" t="s">
        <v>13</v>
      </c>
      <c r="M28" s="7" t="s">
        <v>14</v>
      </c>
      <c r="N28" s="28" t="s">
        <v>15</v>
      </c>
    </row>
    <row r="29" spans="1:16" ht="33.75" hidden="1" thickBot="1" x14ac:dyDescent="0.8">
      <c r="A29" s="8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29"/>
    </row>
    <row r="30" spans="1:16" hidden="1" x14ac:dyDescent="0.75">
      <c r="A30" s="30" t="s">
        <v>31</v>
      </c>
      <c r="B30" s="38">
        <f>B6/1000</f>
        <v>4329.26</v>
      </c>
      <c r="C30" s="38">
        <f t="shared" ref="C30:M30" si="2">C6/1000</f>
        <v>4460.1440000000002</v>
      </c>
      <c r="D30" s="38">
        <f t="shared" si="2"/>
        <v>4937.8680000000004</v>
      </c>
      <c r="E30" s="38">
        <f t="shared" si="2"/>
        <v>7097.1279999999997</v>
      </c>
      <c r="F30" s="38">
        <f t="shared" si="2"/>
        <v>7345.4669999999996</v>
      </c>
      <c r="G30" s="38">
        <f t="shared" si="2"/>
        <v>8103.1210000000001</v>
      </c>
      <c r="H30" s="38">
        <f t="shared" si="2"/>
        <v>10095.718999999999</v>
      </c>
      <c r="I30" s="38">
        <f t="shared" si="2"/>
        <v>9853.9189999999999</v>
      </c>
      <c r="J30" s="38">
        <f t="shared" si="2"/>
        <v>9854.0169999999998</v>
      </c>
      <c r="K30" s="38">
        <f t="shared" si="2"/>
        <v>13236.978999999999</v>
      </c>
      <c r="L30" s="38">
        <f t="shared" si="2"/>
        <v>13580.218000000001</v>
      </c>
      <c r="M30" s="38">
        <f t="shared" si="2"/>
        <v>13106.16</v>
      </c>
      <c r="N30" s="14">
        <f t="shared" ref="N30:N50" si="3">SUM(B30:M30)</f>
        <v>106000</v>
      </c>
    </row>
    <row r="31" spans="1:16" hidden="1" x14ac:dyDescent="0.75">
      <c r="A31" s="33" t="s">
        <v>50</v>
      </c>
      <c r="B31" s="38">
        <f t="shared" ref="B31:M32" si="4">B9/1000</f>
        <v>3397.8020000000001</v>
      </c>
      <c r="C31" s="38">
        <f t="shared" si="4"/>
        <v>4078.9679999999998</v>
      </c>
      <c r="D31" s="38">
        <f t="shared" si="4"/>
        <v>5620.384</v>
      </c>
      <c r="E31" s="38">
        <f t="shared" si="4"/>
        <v>4786.1729999999998</v>
      </c>
      <c r="F31" s="38">
        <f t="shared" si="4"/>
        <v>4531.259</v>
      </c>
      <c r="G31" s="38">
        <f t="shared" si="4"/>
        <v>5768.8879999999999</v>
      </c>
      <c r="H31" s="38">
        <f t="shared" si="4"/>
        <v>5533.86</v>
      </c>
      <c r="I31" s="38">
        <f t="shared" si="4"/>
        <v>4513.9520000000002</v>
      </c>
      <c r="J31" s="38">
        <f t="shared" si="4"/>
        <v>4630.7049999999999</v>
      </c>
      <c r="K31" s="38">
        <f t="shared" si="4"/>
        <v>4630.2560000000003</v>
      </c>
      <c r="L31" s="38">
        <f t="shared" si="4"/>
        <v>4780.5749999999998</v>
      </c>
      <c r="M31" s="38">
        <f t="shared" si="4"/>
        <v>4727.1779999999999</v>
      </c>
      <c r="N31" s="14">
        <f t="shared" si="3"/>
        <v>57000</v>
      </c>
    </row>
    <row r="32" spans="1:16" hidden="1" x14ac:dyDescent="0.75">
      <c r="A32" s="33" t="s">
        <v>51</v>
      </c>
      <c r="B32" s="38">
        <f t="shared" si="4"/>
        <v>3654.1272999999997</v>
      </c>
      <c r="C32" s="38">
        <f t="shared" si="4"/>
        <v>3819.8872999999999</v>
      </c>
      <c r="D32" s="38">
        <f t="shared" si="4"/>
        <v>4714.8593000000001</v>
      </c>
      <c r="E32" s="38">
        <f t="shared" si="4"/>
        <v>5137.4044999999996</v>
      </c>
      <c r="F32" s="38">
        <f t="shared" si="4"/>
        <v>4777.9335000000001</v>
      </c>
      <c r="G32" s="38">
        <f t="shared" si="4"/>
        <v>5495.1715000000004</v>
      </c>
      <c r="H32" s="38">
        <f t="shared" si="4"/>
        <v>4390.6175000000003</v>
      </c>
      <c r="I32" s="38">
        <f t="shared" si="4"/>
        <v>4010.8325</v>
      </c>
      <c r="J32" s="38">
        <f t="shared" si="4"/>
        <v>3504.8753999999999</v>
      </c>
      <c r="K32" s="38">
        <f t="shared" si="4"/>
        <v>3643.9133999999999</v>
      </c>
      <c r="L32" s="38">
        <f t="shared" si="4"/>
        <v>3960.1293999999998</v>
      </c>
      <c r="M32" s="38">
        <f t="shared" si="4"/>
        <v>4290.2484000000004</v>
      </c>
      <c r="N32" s="14">
        <f t="shared" si="3"/>
        <v>51399.999999999985</v>
      </c>
    </row>
    <row r="33" spans="1:14" hidden="1" x14ac:dyDescent="0.75">
      <c r="A33" s="33" t="s">
        <v>52</v>
      </c>
      <c r="B33" s="38">
        <f t="shared" ref="B33:H33" si="5">B8/1000</f>
        <v>4300</v>
      </c>
      <c r="C33" s="38">
        <f t="shared" si="5"/>
        <v>4500</v>
      </c>
      <c r="D33" s="38">
        <f t="shared" si="5"/>
        <v>6637.4750000000004</v>
      </c>
      <c r="E33" s="38">
        <f t="shared" si="5"/>
        <v>5333.973</v>
      </c>
      <c r="F33" s="38">
        <f t="shared" si="5"/>
        <v>5215.0649999999996</v>
      </c>
      <c r="G33" s="38">
        <f t="shared" si="5"/>
        <v>6874.7070000000003</v>
      </c>
      <c r="H33" s="38">
        <f t="shared" si="5"/>
        <v>5286.4189999999999</v>
      </c>
      <c r="I33" s="38">
        <f>I8/1000</f>
        <v>4738.902</v>
      </c>
      <c r="J33" s="38">
        <f>J8/1000</f>
        <v>4897.5200000000004</v>
      </c>
      <c r="K33" s="38">
        <f>K8/1000</f>
        <v>4380.8900000000003</v>
      </c>
      <c r="L33" s="38">
        <f>L8/1000</f>
        <v>4822.8289999999997</v>
      </c>
      <c r="M33" s="38">
        <f>M8/1000</f>
        <v>4512.22</v>
      </c>
      <c r="N33" s="14">
        <f t="shared" si="3"/>
        <v>61500</v>
      </c>
    </row>
    <row r="34" spans="1:14" hidden="1" x14ac:dyDescent="0.75">
      <c r="A34" s="30" t="s">
        <v>53</v>
      </c>
      <c r="B34" s="38">
        <f t="shared" ref="B34:H34" si="6">B7/1000</f>
        <v>7655.8035</v>
      </c>
      <c r="C34" s="38">
        <f t="shared" si="6"/>
        <v>7805.509</v>
      </c>
      <c r="D34" s="38">
        <f t="shared" si="6"/>
        <v>9497.0159999999996</v>
      </c>
      <c r="E34" s="38">
        <f t="shared" si="6"/>
        <v>9150.2909999999993</v>
      </c>
      <c r="F34" s="38">
        <f t="shared" si="6"/>
        <v>8550.8880000000008</v>
      </c>
      <c r="G34" s="38">
        <f t="shared" si="6"/>
        <v>9555.7855</v>
      </c>
      <c r="H34" s="38">
        <f t="shared" si="6"/>
        <v>9410.6</v>
      </c>
      <c r="I34" s="38">
        <f>I7/1000</f>
        <v>9217.9979999999996</v>
      </c>
      <c r="J34" s="38">
        <f>J7/1000</f>
        <v>9227.0939999999991</v>
      </c>
      <c r="K34" s="38">
        <f>K7/1000</f>
        <v>9263.2260000000006</v>
      </c>
      <c r="L34" s="38">
        <f>L7/1000</f>
        <v>8841.1460000000006</v>
      </c>
      <c r="M34" s="38">
        <f>M7/1000</f>
        <v>8824.643</v>
      </c>
      <c r="N34" s="14">
        <f t="shared" si="3"/>
        <v>106999.99999999999</v>
      </c>
    </row>
    <row r="35" spans="1:14" hidden="1" x14ac:dyDescent="0.75">
      <c r="A35" s="33" t="s">
        <v>36</v>
      </c>
      <c r="B35" s="38">
        <f t="shared" ref="B35:M38" si="7">B11/1000</f>
        <v>1101.992</v>
      </c>
      <c r="C35" s="38">
        <f t="shared" si="7"/>
        <v>1107.991</v>
      </c>
      <c r="D35" s="38">
        <f t="shared" si="7"/>
        <v>1482.232</v>
      </c>
      <c r="E35" s="38">
        <f t="shared" si="7"/>
        <v>1239.192</v>
      </c>
      <c r="F35" s="38">
        <f t="shared" si="7"/>
        <v>1195.8630000000001</v>
      </c>
      <c r="G35" s="38">
        <f t="shared" si="7"/>
        <v>1562.4259999999999</v>
      </c>
      <c r="H35" s="38">
        <f t="shared" si="7"/>
        <v>1318.4939999999999</v>
      </c>
      <c r="I35" s="38">
        <f t="shared" si="7"/>
        <v>1139.441</v>
      </c>
      <c r="J35" s="38">
        <f t="shared" si="7"/>
        <v>1187.915</v>
      </c>
      <c r="K35" s="38">
        <f t="shared" si="7"/>
        <v>1227.3009999999999</v>
      </c>
      <c r="L35" s="38">
        <f t="shared" si="7"/>
        <v>1200.9349999999999</v>
      </c>
      <c r="M35" s="38">
        <f t="shared" si="7"/>
        <v>1136.2180000000001</v>
      </c>
      <c r="N35" s="14">
        <f t="shared" si="3"/>
        <v>14900.000000000002</v>
      </c>
    </row>
    <row r="36" spans="1:14" hidden="1" x14ac:dyDescent="0.75">
      <c r="A36" s="30" t="s">
        <v>37</v>
      </c>
      <c r="B36" s="38">
        <f t="shared" si="7"/>
        <v>79.176000000000002</v>
      </c>
      <c r="C36" s="38">
        <f t="shared" si="7"/>
        <v>82.385000000000005</v>
      </c>
      <c r="D36" s="38">
        <f t="shared" si="7"/>
        <v>86.659000000000006</v>
      </c>
      <c r="E36" s="38">
        <f t="shared" si="7"/>
        <v>86.114000000000004</v>
      </c>
      <c r="F36" s="38">
        <f t="shared" si="7"/>
        <v>86.900999999999996</v>
      </c>
      <c r="G36" s="38">
        <f t="shared" si="7"/>
        <v>90.227000000000004</v>
      </c>
      <c r="H36" s="38">
        <f t="shared" si="7"/>
        <v>81.444999999999993</v>
      </c>
      <c r="I36" s="38">
        <f t="shared" si="7"/>
        <v>83.400999999999996</v>
      </c>
      <c r="J36" s="38">
        <f t="shared" si="7"/>
        <v>80.465999999999994</v>
      </c>
      <c r="K36" s="38">
        <f t="shared" si="7"/>
        <v>82.194000000000003</v>
      </c>
      <c r="L36" s="38">
        <f t="shared" si="7"/>
        <v>80.566999999999993</v>
      </c>
      <c r="M36" s="38">
        <f t="shared" si="7"/>
        <v>80.465000000000003</v>
      </c>
      <c r="N36" s="14">
        <f t="shared" si="3"/>
        <v>1000.0000000000001</v>
      </c>
    </row>
    <row r="37" spans="1:14" hidden="1" x14ac:dyDescent="0.75">
      <c r="A37" s="30" t="s">
        <v>38</v>
      </c>
      <c r="B37" s="38">
        <f t="shared" si="7"/>
        <v>192.00899999999999</v>
      </c>
      <c r="C37" s="38">
        <f t="shared" si="7"/>
        <v>206.34</v>
      </c>
      <c r="D37" s="38">
        <f t="shared" si="7"/>
        <v>204.917</v>
      </c>
      <c r="E37" s="38">
        <f t="shared" si="7"/>
        <v>192.85</v>
      </c>
      <c r="F37" s="38">
        <f t="shared" si="7"/>
        <v>201.56700000000001</v>
      </c>
      <c r="G37" s="38">
        <f t="shared" si="7"/>
        <v>199.23699999999999</v>
      </c>
      <c r="H37" s="38">
        <f t="shared" si="7"/>
        <v>215.852</v>
      </c>
      <c r="I37" s="38">
        <f t="shared" si="7"/>
        <v>162.65199999999999</v>
      </c>
      <c r="J37" s="38">
        <f t="shared" si="7"/>
        <v>203.55799999999999</v>
      </c>
      <c r="K37" s="38">
        <f t="shared" si="7"/>
        <v>220.77600000000001</v>
      </c>
      <c r="L37" s="38">
        <f t="shared" si="7"/>
        <v>200.15</v>
      </c>
      <c r="M37" s="38">
        <f t="shared" si="7"/>
        <v>200.09200000000001</v>
      </c>
      <c r="N37" s="14">
        <f t="shared" si="3"/>
        <v>2400.0000000000005</v>
      </c>
    </row>
    <row r="38" spans="1:14" hidden="1" x14ac:dyDescent="0.75">
      <c r="A38" s="30" t="s">
        <v>39</v>
      </c>
      <c r="B38" s="38">
        <f t="shared" si="7"/>
        <v>166.32499999999999</v>
      </c>
      <c r="C38" s="38">
        <f t="shared" si="7"/>
        <v>176.93700000000001</v>
      </c>
      <c r="D38" s="38">
        <f t="shared" si="7"/>
        <v>197.39699999999999</v>
      </c>
      <c r="E38" s="38">
        <f t="shared" si="7"/>
        <v>183.15899999999999</v>
      </c>
      <c r="F38" s="38">
        <f t="shared" si="7"/>
        <v>193.226</v>
      </c>
      <c r="G38" s="38">
        <f t="shared" si="7"/>
        <v>204.55799999999999</v>
      </c>
      <c r="H38" s="38">
        <f t="shared" si="7"/>
        <v>213.958</v>
      </c>
      <c r="I38" s="38">
        <f t="shared" si="7"/>
        <v>181.87</v>
      </c>
      <c r="J38" s="38">
        <f t="shared" si="7"/>
        <v>193.35</v>
      </c>
      <c r="K38" s="38">
        <f t="shared" si="7"/>
        <v>205.93600000000001</v>
      </c>
      <c r="L38" s="38">
        <f t="shared" si="7"/>
        <v>193.12100000000001</v>
      </c>
      <c r="M38" s="38">
        <f t="shared" si="7"/>
        <v>190.16300000000001</v>
      </c>
      <c r="N38" s="14">
        <f t="shared" si="3"/>
        <v>2299.9999999999995</v>
      </c>
    </row>
    <row r="39" spans="1:14" hidden="1" x14ac:dyDescent="0.75">
      <c r="A39" s="30" t="s">
        <v>54</v>
      </c>
      <c r="B39" s="38">
        <f t="shared" ref="B39:M39" si="8">B18/1000</f>
        <v>5.7270000000000003</v>
      </c>
      <c r="C39" s="38">
        <f t="shared" si="8"/>
        <v>5.6120000000000001</v>
      </c>
      <c r="D39" s="38">
        <f t="shared" si="8"/>
        <v>5.6269999999999998</v>
      </c>
      <c r="E39" s="38">
        <f t="shared" si="8"/>
        <v>5.4539999999999997</v>
      </c>
      <c r="F39" s="38">
        <f t="shared" si="8"/>
        <v>4.798</v>
      </c>
      <c r="G39" s="38">
        <f t="shared" si="8"/>
        <v>5.2610000000000001</v>
      </c>
      <c r="H39" s="38">
        <f t="shared" si="8"/>
        <v>4.93</v>
      </c>
      <c r="I39" s="38">
        <f t="shared" si="8"/>
        <v>5.3819999999999997</v>
      </c>
      <c r="J39" s="38">
        <f t="shared" si="8"/>
        <v>4.1390000000000002</v>
      </c>
      <c r="K39" s="38">
        <f t="shared" si="8"/>
        <v>5.2990000000000004</v>
      </c>
      <c r="L39" s="38">
        <f t="shared" si="8"/>
        <v>5.5</v>
      </c>
      <c r="M39" s="38">
        <f t="shared" si="8"/>
        <v>4.2709999999999999</v>
      </c>
      <c r="N39" s="14">
        <f t="shared" si="3"/>
        <v>62.000000000000007</v>
      </c>
    </row>
    <row r="40" spans="1:14" hidden="1" x14ac:dyDescent="0.75">
      <c r="A40" s="30" t="s">
        <v>55</v>
      </c>
      <c r="B40" s="38">
        <f t="shared" ref="B40:H40" si="9">B15/1000</f>
        <v>31.991499999999998</v>
      </c>
      <c r="C40" s="38">
        <f t="shared" si="9"/>
        <v>34.146500000000003</v>
      </c>
      <c r="D40" s="38">
        <f t="shared" si="9"/>
        <v>43.141500000000001</v>
      </c>
      <c r="E40" s="38">
        <f t="shared" si="9"/>
        <v>50.295499999999997</v>
      </c>
      <c r="F40" s="38">
        <f t="shared" si="9"/>
        <v>61.103499999999997</v>
      </c>
      <c r="G40" s="38">
        <f t="shared" si="9"/>
        <v>56.127499999999998</v>
      </c>
      <c r="H40" s="38">
        <f t="shared" si="9"/>
        <v>44.9495</v>
      </c>
      <c r="I40" s="38">
        <f>I15/1000</f>
        <v>37.075499999999998</v>
      </c>
      <c r="J40" s="38">
        <f>J15/1000</f>
        <v>38.277500000000003</v>
      </c>
      <c r="K40" s="38">
        <f>K15/1000</f>
        <v>35.448500000000003</v>
      </c>
      <c r="L40" s="38">
        <f>L15/1000</f>
        <v>38.831499999999998</v>
      </c>
      <c r="M40" s="38">
        <f>M15/1000</f>
        <v>36.611499999999999</v>
      </c>
      <c r="N40" s="14">
        <f t="shared" si="3"/>
        <v>508.00000000000006</v>
      </c>
    </row>
    <row r="41" spans="1:14" hidden="1" x14ac:dyDescent="0.75">
      <c r="A41" s="30" t="s">
        <v>56</v>
      </c>
      <c r="B41" s="38">
        <f t="shared" ref="B41:M41" si="10">B19/1000</f>
        <v>8.3783999999999992</v>
      </c>
      <c r="C41" s="38">
        <f t="shared" si="10"/>
        <v>9.093399999999999</v>
      </c>
      <c r="D41" s="38">
        <f t="shared" si="10"/>
        <v>9.1694999999999993</v>
      </c>
      <c r="E41" s="38">
        <f t="shared" si="10"/>
        <v>10.6485</v>
      </c>
      <c r="F41" s="38">
        <f t="shared" si="10"/>
        <v>10.0761</v>
      </c>
      <c r="G41" s="38">
        <f t="shared" si="10"/>
        <v>10.4566</v>
      </c>
      <c r="H41" s="38">
        <f t="shared" si="10"/>
        <v>10.864000000000001</v>
      </c>
      <c r="I41" s="38">
        <f t="shared" si="10"/>
        <v>9.6854999999999993</v>
      </c>
      <c r="J41" s="38">
        <f t="shared" si="10"/>
        <v>9.9154999999999998</v>
      </c>
      <c r="K41" s="38">
        <f t="shared" si="10"/>
        <v>9.34</v>
      </c>
      <c r="L41" s="38">
        <f t="shared" si="10"/>
        <v>8.7814999999999994</v>
      </c>
      <c r="M41" s="38">
        <f t="shared" si="10"/>
        <v>8.5909999999999993</v>
      </c>
      <c r="N41" s="14">
        <f t="shared" si="3"/>
        <v>114.99999999999999</v>
      </c>
    </row>
    <row r="42" spans="1:14" hidden="1" x14ac:dyDescent="0.75">
      <c r="A42" s="30" t="s">
        <v>57</v>
      </c>
      <c r="B42" s="38">
        <f t="shared" ref="B42:M42" si="11">B16/1000</f>
        <v>11.408200000000001</v>
      </c>
      <c r="C42" s="38">
        <f t="shared" si="11"/>
        <v>11.620200000000001</v>
      </c>
      <c r="D42" s="38">
        <f t="shared" si="11"/>
        <v>12.112299999999999</v>
      </c>
      <c r="E42" s="38">
        <f t="shared" si="11"/>
        <v>12.249600000000001</v>
      </c>
      <c r="F42" s="38">
        <f t="shared" si="11"/>
        <v>12.720600000000001</v>
      </c>
      <c r="G42" s="38">
        <f t="shared" si="11"/>
        <v>12.241299999999999</v>
      </c>
      <c r="H42" s="38">
        <f t="shared" si="11"/>
        <v>12.796299999999999</v>
      </c>
      <c r="I42" s="38">
        <f t="shared" si="11"/>
        <v>12.155299999999999</v>
      </c>
      <c r="J42" s="38">
        <f t="shared" si="11"/>
        <v>12.523299999999999</v>
      </c>
      <c r="K42" s="38">
        <f t="shared" si="11"/>
        <v>12.315299999999999</v>
      </c>
      <c r="L42" s="38">
        <f t="shared" si="11"/>
        <v>12.4353</v>
      </c>
      <c r="M42" s="38">
        <f t="shared" si="11"/>
        <v>12.4223</v>
      </c>
      <c r="N42" s="14">
        <f t="shared" si="3"/>
        <v>147</v>
      </c>
    </row>
    <row r="43" spans="1:14" hidden="1" x14ac:dyDescent="0.75">
      <c r="A43" s="30" t="s">
        <v>58</v>
      </c>
      <c r="B43" s="38" t="e">
        <f>#REF!/1000</f>
        <v>#REF!</v>
      </c>
      <c r="C43" s="38" t="e">
        <f>#REF!/1000</f>
        <v>#REF!</v>
      </c>
      <c r="D43" s="38" t="e">
        <f>#REF!/1000</f>
        <v>#REF!</v>
      </c>
      <c r="E43" s="38" t="e">
        <f>#REF!/1000</f>
        <v>#REF!</v>
      </c>
      <c r="F43" s="38" t="e">
        <f>#REF!/1000</f>
        <v>#REF!</v>
      </c>
      <c r="G43" s="38" t="e">
        <f>#REF!/1000</f>
        <v>#REF!</v>
      </c>
      <c r="H43" s="38" t="e">
        <f>#REF!/1000</f>
        <v>#REF!</v>
      </c>
      <c r="I43" s="38" t="e">
        <f>#REF!/1000</f>
        <v>#REF!</v>
      </c>
      <c r="J43" s="38" t="e">
        <f>#REF!/1000</f>
        <v>#REF!</v>
      </c>
      <c r="K43" s="38" t="e">
        <f>#REF!/1000</f>
        <v>#REF!</v>
      </c>
      <c r="L43" s="38" t="e">
        <f>#REF!/1000</f>
        <v>#REF!</v>
      </c>
      <c r="M43" s="38" t="e">
        <f>#REF!/1000</f>
        <v>#REF!</v>
      </c>
      <c r="N43" s="14" t="e">
        <f t="shared" si="3"/>
        <v>#REF!</v>
      </c>
    </row>
    <row r="44" spans="1:14" hidden="1" x14ac:dyDescent="0.75">
      <c r="A44" s="30" t="s">
        <v>59</v>
      </c>
      <c r="B44" s="38">
        <f t="shared" ref="B44:M44" si="12">B17/1000</f>
        <v>16.1814</v>
      </c>
      <c r="C44" s="38">
        <f t="shared" si="12"/>
        <v>16.215600000000002</v>
      </c>
      <c r="D44" s="38">
        <f t="shared" si="12"/>
        <v>13.5198</v>
      </c>
      <c r="E44" s="38">
        <f t="shared" si="12"/>
        <v>15.851000000000001</v>
      </c>
      <c r="F44" s="38">
        <f t="shared" si="12"/>
        <v>16.445700000000002</v>
      </c>
      <c r="G44" s="38">
        <f t="shared" si="12"/>
        <v>15.7926</v>
      </c>
      <c r="H44" s="38">
        <f t="shared" si="12"/>
        <v>17.140400000000003</v>
      </c>
      <c r="I44" s="38">
        <f t="shared" si="12"/>
        <v>16.930900000000001</v>
      </c>
      <c r="J44" s="38">
        <f t="shared" si="12"/>
        <v>16.0501</v>
      </c>
      <c r="K44" s="38">
        <f t="shared" si="12"/>
        <v>16.4376</v>
      </c>
      <c r="L44" s="38">
        <f t="shared" si="12"/>
        <v>18.276199999999999</v>
      </c>
      <c r="M44" s="38">
        <f t="shared" si="12"/>
        <v>19.1587</v>
      </c>
      <c r="N44" s="14">
        <f t="shared" si="3"/>
        <v>198</v>
      </c>
    </row>
    <row r="45" spans="1:14" hidden="1" x14ac:dyDescent="0.75">
      <c r="A45" s="30" t="s">
        <v>60</v>
      </c>
      <c r="B45" s="38">
        <f t="shared" ref="B45:M45" si="13">B20/1000</f>
        <v>1.7665999999999999</v>
      </c>
      <c r="C45" s="38">
        <f t="shared" si="13"/>
        <v>1.5715999999999999</v>
      </c>
      <c r="D45" s="38">
        <f t="shared" si="13"/>
        <v>2.3159000000000001</v>
      </c>
      <c r="E45" s="38">
        <f t="shared" si="13"/>
        <v>2.6464000000000003</v>
      </c>
      <c r="F45" s="38">
        <f t="shared" si="13"/>
        <v>1.5145</v>
      </c>
      <c r="G45" s="38">
        <f t="shared" si="13"/>
        <v>1.7475000000000001</v>
      </c>
      <c r="H45" s="38">
        <f t="shared" si="13"/>
        <v>1.8214000000000001</v>
      </c>
      <c r="I45" s="38">
        <f t="shared" si="13"/>
        <v>1.8154000000000001</v>
      </c>
      <c r="J45" s="38">
        <f t="shared" si="13"/>
        <v>1.5404</v>
      </c>
      <c r="K45" s="38">
        <f t="shared" si="13"/>
        <v>1.5734000000000001</v>
      </c>
      <c r="L45" s="38">
        <f t="shared" si="13"/>
        <v>2.0493999999999999</v>
      </c>
      <c r="M45" s="38">
        <f t="shared" si="13"/>
        <v>1.6375</v>
      </c>
      <c r="N45" s="14">
        <f t="shared" si="3"/>
        <v>21.999999999999996</v>
      </c>
    </row>
    <row r="46" spans="1:14" hidden="1" x14ac:dyDescent="0.75">
      <c r="A46" s="30" t="s">
        <v>47</v>
      </c>
      <c r="B46" s="38">
        <f t="shared" ref="B46:M46" si="14">B22/1000</f>
        <v>3.1041999999999996</v>
      </c>
      <c r="C46" s="38">
        <f t="shared" si="14"/>
        <v>2.7631000000000001</v>
      </c>
      <c r="D46" s="38">
        <f t="shared" si="14"/>
        <v>1.4844000000000002</v>
      </c>
      <c r="E46" s="38">
        <f t="shared" si="14"/>
        <v>3.1490999999999998</v>
      </c>
      <c r="F46" s="38">
        <f t="shared" si="14"/>
        <v>1.7430999999999999</v>
      </c>
      <c r="G46" s="38">
        <f t="shared" si="14"/>
        <v>1.3287</v>
      </c>
      <c r="H46" s="38">
        <f t="shared" si="14"/>
        <v>1.2920999999999998</v>
      </c>
      <c r="I46" s="38">
        <f t="shared" si="14"/>
        <v>1.0557999999999998</v>
      </c>
      <c r="J46" s="38">
        <f t="shared" si="14"/>
        <v>1.0389999999999999</v>
      </c>
      <c r="K46" s="38">
        <f t="shared" si="14"/>
        <v>2.0870000000000002</v>
      </c>
      <c r="L46" s="38">
        <f t="shared" si="14"/>
        <v>3.1274999999999999</v>
      </c>
      <c r="M46" s="38">
        <f t="shared" si="14"/>
        <v>1.8260000000000001</v>
      </c>
      <c r="N46" s="14">
        <f t="shared" si="3"/>
        <v>24</v>
      </c>
    </row>
    <row r="47" spans="1:14" hidden="1" x14ac:dyDescent="0.75">
      <c r="A47" s="33" t="s">
        <v>61</v>
      </c>
      <c r="B47" s="38">
        <f t="shared" ref="B47:H47" si="15">B21/1000</f>
        <v>2</v>
      </c>
      <c r="C47" s="38">
        <f t="shared" si="15"/>
        <v>2</v>
      </c>
      <c r="D47" s="38">
        <f t="shared" si="15"/>
        <v>2</v>
      </c>
      <c r="E47" s="38">
        <f t="shared" si="15"/>
        <v>2</v>
      </c>
      <c r="F47" s="38">
        <f t="shared" si="15"/>
        <v>2</v>
      </c>
      <c r="G47" s="38">
        <f t="shared" si="15"/>
        <v>2</v>
      </c>
      <c r="H47" s="38">
        <f t="shared" si="15"/>
        <v>2</v>
      </c>
      <c r="I47" s="38">
        <f>I21/1000</f>
        <v>2</v>
      </c>
      <c r="J47" s="38">
        <f>J21/1000</f>
        <v>3</v>
      </c>
      <c r="K47" s="38">
        <f>K21/1000</f>
        <v>4</v>
      </c>
      <c r="L47" s="38">
        <f>L21/1000</f>
        <v>3</v>
      </c>
      <c r="M47" s="38">
        <f>M21/1000</f>
        <v>3</v>
      </c>
      <c r="N47" s="14">
        <f t="shared" si="3"/>
        <v>29</v>
      </c>
    </row>
    <row r="48" spans="1:14" hidden="1" x14ac:dyDescent="0.75">
      <c r="A48" s="30" t="s">
        <v>62</v>
      </c>
      <c r="B48" s="38" t="e">
        <f>#REF!/1000</f>
        <v>#REF!</v>
      </c>
      <c r="C48" s="38" t="e">
        <f>#REF!/1000</f>
        <v>#REF!</v>
      </c>
      <c r="D48" s="38" t="e">
        <f>#REF!/1000</f>
        <v>#REF!</v>
      </c>
      <c r="E48" s="38" t="e">
        <f>#REF!/1000</f>
        <v>#REF!</v>
      </c>
      <c r="F48" s="38" t="e">
        <f>#REF!/1000</f>
        <v>#REF!</v>
      </c>
      <c r="G48" s="38" t="e">
        <f>#REF!/1000</f>
        <v>#REF!</v>
      </c>
      <c r="H48" s="38" t="e">
        <f>#REF!/1000</f>
        <v>#REF!</v>
      </c>
      <c r="I48" s="38" t="e">
        <f>#REF!/1000</f>
        <v>#REF!</v>
      </c>
      <c r="J48" s="38" t="e">
        <f>#REF!/1000</f>
        <v>#REF!</v>
      </c>
      <c r="K48" s="38" t="e">
        <f>#REF!/1000</f>
        <v>#REF!</v>
      </c>
      <c r="L48" s="38" t="e">
        <f>#REF!/1000</f>
        <v>#REF!</v>
      </c>
      <c r="M48" s="38" t="e">
        <f>#REF!/1000</f>
        <v>#REF!</v>
      </c>
      <c r="N48" s="14" t="e">
        <f t="shared" si="3"/>
        <v>#REF!</v>
      </c>
    </row>
    <row r="49" spans="1:14" hidden="1" x14ac:dyDescent="0.75">
      <c r="A49" s="33" t="s">
        <v>63</v>
      </c>
      <c r="B49" s="38">
        <f t="shared" ref="B49:M49" si="16">B23/1000</f>
        <v>31.579499999999999</v>
      </c>
      <c r="C49" s="38">
        <f t="shared" si="16"/>
        <v>48.427099999999996</v>
      </c>
      <c r="D49" s="38">
        <f t="shared" si="16"/>
        <v>76.820800000000006</v>
      </c>
      <c r="E49" s="38">
        <f t="shared" si="16"/>
        <v>54.987400000000001</v>
      </c>
      <c r="F49" s="38">
        <f t="shared" si="16"/>
        <v>30.933199999999999</v>
      </c>
      <c r="G49" s="38">
        <f t="shared" si="16"/>
        <v>26.810599999999997</v>
      </c>
      <c r="H49" s="38">
        <f t="shared" si="16"/>
        <v>19.714599999999997</v>
      </c>
      <c r="I49" s="38">
        <f t="shared" si="16"/>
        <v>20.3552</v>
      </c>
      <c r="J49" s="38">
        <f t="shared" si="16"/>
        <v>22.524000000000001</v>
      </c>
      <c r="K49" s="38">
        <f t="shared" si="16"/>
        <v>23.325700000000001</v>
      </c>
      <c r="L49" s="38">
        <f t="shared" si="16"/>
        <v>24.337299999999999</v>
      </c>
      <c r="M49" s="38">
        <f t="shared" si="16"/>
        <v>15.1846</v>
      </c>
      <c r="N49" s="14">
        <f t="shared" si="3"/>
        <v>395.00000000000006</v>
      </c>
    </row>
    <row r="50" spans="1:14" ht="33.75" hidden="1" thickBot="1" x14ac:dyDescent="0.8">
      <c r="A50" s="16" t="s">
        <v>15</v>
      </c>
      <c r="B50" s="39" t="e">
        <f t="shared" ref="B50:M50" si="17">SUM(B30:B49)</f>
        <v>#REF!</v>
      </c>
      <c r="C50" s="39" t="e">
        <f t="shared" si="17"/>
        <v>#REF!</v>
      </c>
      <c r="D50" s="39" t="e">
        <f t="shared" si="17"/>
        <v>#REF!</v>
      </c>
      <c r="E50" s="39" t="e">
        <f t="shared" si="17"/>
        <v>#REF!</v>
      </c>
      <c r="F50" s="39" t="e">
        <f t="shared" si="17"/>
        <v>#REF!</v>
      </c>
      <c r="G50" s="39" t="e">
        <f t="shared" si="17"/>
        <v>#REF!</v>
      </c>
      <c r="H50" s="39" t="e">
        <f t="shared" si="17"/>
        <v>#REF!</v>
      </c>
      <c r="I50" s="39" t="e">
        <f t="shared" si="17"/>
        <v>#REF!</v>
      </c>
      <c r="J50" s="39" t="e">
        <f t="shared" si="17"/>
        <v>#REF!</v>
      </c>
      <c r="K50" s="39" t="e">
        <f t="shared" si="17"/>
        <v>#REF!</v>
      </c>
      <c r="L50" s="39" t="e">
        <f t="shared" si="17"/>
        <v>#REF!</v>
      </c>
      <c r="M50" s="39" t="e">
        <f t="shared" si="17"/>
        <v>#REF!</v>
      </c>
      <c r="N50" s="18" t="e">
        <f t="shared" si="3"/>
        <v>#REF!</v>
      </c>
    </row>
    <row r="51" spans="1:14" hidden="1" x14ac:dyDescent="0.75"/>
    <row r="52" spans="1:14" hidden="1" x14ac:dyDescent="0.75">
      <c r="A52" s="67" t="s">
        <v>64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hidden="1" x14ac:dyDescent="0.75">
      <c r="A53" s="41" t="s">
        <v>65</v>
      </c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68" t="s">
        <v>66</v>
      </c>
      <c r="N53" s="68"/>
    </row>
    <row r="54" spans="1:14" hidden="1" x14ac:dyDescent="0.75">
      <c r="A54" s="44" t="s">
        <v>67</v>
      </c>
      <c r="B54" s="45" t="s">
        <v>68</v>
      </c>
      <c r="C54" s="46" t="s">
        <v>69</v>
      </c>
      <c r="D54" s="46" t="s">
        <v>70</v>
      </c>
      <c r="E54" s="46" t="s">
        <v>71</v>
      </c>
      <c r="F54" s="46" t="s">
        <v>72</v>
      </c>
      <c r="G54" s="46" t="s">
        <v>73</v>
      </c>
      <c r="H54" s="46" t="s">
        <v>74</v>
      </c>
      <c r="I54" s="46" t="s">
        <v>75</v>
      </c>
      <c r="J54" s="46" t="s">
        <v>76</v>
      </c>
      <c r="K54" s="46" t="s">
        <v>77</v>
      </c>
      <c r="L54" s="46" t="s">
        <v>78</v>
      </c>
      <c r="M54" s="46" t="s">
        <v>79</v>
      </c>
      <c r="N54" s="47" t="s">
        <v>15</v>
      </c>
    </row>
    <row r="55" spans="1:14" hidden="1" x14ac:dyDescent="0.75">
      <c r="A55" s="30" t="s">
        <v>31</v>
      </c>
      <c r="B55" s="48">
        <v>7350.82</v>
      </c>
      <c r="C55" s="49">
        <v>5108.5968790778597</v>
      </c>
      <c r="D55" s="49">
        <v>6178.5994454110478</v>
      </c>
      <c r="E55" s="49">
        <v>7513.1195911265777</v>
      </c>
      <c r="F55" s="49">
        <v>6314.6014984775993</v>
      </c>
      <c r="G55" s="49">
        <v>7003.1118921270127</v>
      </c>
      <c r="H55" s="49">
        <v>8081.6145867768591</v>
      </c>
      <c r="I55" s="49">
        <v>7597.1072727272722</v>
      </c>
      <c r="J55" s="49">
        <v>7546.1065028273169</v>
      </c>
      <c r="K55" s="49">
        <v>8013.6135602435843</v>
      </c>
      <c r="L55" s="49">
        <v>7308.1029099608522</v>
      </c>
      <c r="M55" s="49">
        <v>7502.6058612440193</v>
      </c>
      <c r="N55" s="50">
        <f t="shared" ref="N55:N74" si="18">SUM(B55:M55)</f>
        <v>85518</v>
      </c>
    </row>
    <row r="56" spans="1:14" hidden="1" x14ac:dyDescent="0.75">
      <c r="A56" s="33" t="s">
        <v>50</v>
      </c>
      <c r="B56" s="51">
        <v>3520.82</v>
      </c>
      <c r="C56" s="49">
        <v>3348.8686507156126</v>
      </c>
      <c r="D56" s="49">
        <v>3164.7236993335518</v>
      </c>
      <c r="E56" s="49">
        <f>3682.89902764121-200</f>
        <v>3482.8990276412101</v>
      </c>
      <c r="F56" s="49">
        <f>3001.99095160057+200</f>
        <v>3201.99095160057</v>
      </c>
      <c r="G56" s="49">
        <v>4239.6163225172077</v>
      </c>
      <c r="H56" s="49">
        <v>3301.7618026876435</v>
      </c>
      <c r="I56" s="49">
        <v>3768.5478422375177</v>
      </c>
      <c r="J56" s="49">
        <v>3430.2350245821044</v>
      </c>
      <c r="K56" s="49">
        <v>3622.9448574237958</v>
      </c>
      <c r="L56" s="49">
        <v>3627.2272981536112</v>
      </c>
      <c r="M56" s="49">
        <v>4008.3645231071778</v>
      </c>
      <c r="N56" s="50">
        <f t="shared" si="18"/>
        <v>42717.999999999993</v>
      </c>
    </row>
    <row r="57" spans="1:14" hidden="1" x14ac:dyDescent="0.75">
      <c r="A57" s="33" t="s">
        <v>51</v>
      </c>
      <c r="B57" s="48">
        <v>1863.5</v>
      </c>
      <c r="C57" s="49">
        <f>3257.41002806563-400</f>
        <v>2857.4100280656298</v>
      </c>
      <c r="D57" s="49">
        <f>3996.10341105354-900</f>
        <v>3096.1034110535402</v>
      </c>
      <c r="E57" s="49">
        <f>2401.56703367876+400</f>
        <v>2801.5670336787598</v>
      </c>
      <c r="F57" s="49">
        <f>2248.62170768567+400</f>
        <v>2648.6217076856701</v>
      </c>
      <c r="G57" s="49">
        <v>3202.0893782383419</v>
      </c>
      <c r="H57" s="49">
        <v>2596.8163860103627</v>
      </c>
      <c r="I57" s="49">
        <v>2609.8330094991366</v>
      </c>
      <c r="J57" s="49">
        <f>2085.91391407599+500</f>
        <v>2585.9139140759899</v>
      </c>
      <c r="K57" s="49">
        <v>2697.695218048359</v>
      </c>
      <c r="L57" s="49">
        <v>2521.9708009499136</v>
      </c>
      <c r="M57" s="49">
        <v>2528.4791126943005</v>
      </c>
      <c r="N57" s="50">
        <f t="shared" si="18"/>
        <v>32010.000000000007</v>
      </c>
    </row>
    <row r="58" spans="1:14" hidden="1" x14ac:dyDescent="0.75">
      <c r="A58" s="33" t="s">
        <v>52</v>
      </c>
      <c r="B58" s="48">
        <v>3018.24</v>
      </c>
      <c r="C58" s="49">
        <f>4069.03898998694-700</f>
        <v>3369.0389899869401</v>
      </c>
      <c r="D58" s="49">
        <f>4829.51472355246-900</f>
        <v>3929.5147235524601</v>
      </c>
      <c r="E58" s="49">
        <v>3691.2749586417099</v>
      </c>
      <c r="F58" s="49">
        <v>3780.1617326948199</v>
      </c>
      <c r="G58" s="49">
        <v>4875.1950282977796</v>
      </c>
      <c r="H58" s="49">
        <v>4687.5451719634302</v>
      </c>
      <c r="I58" s="49">
        <v>4367.8020722681804</v>
      </c>
      <c r="J58" s="49">
        <v>3997.44051371354</v>
      </c>
      <c r="K58" s="49">
        <v>4155.4614453635204</v>
      </c>
      <c r="L58" s="49">
        <v>4387.55468872442</v>
      </c>
      <c r="M58" s="49">
        <v>4130.7706747932098</v>
      </c>
      <c r="N58" s="50">
        <f t="shared" si="18"/>
        <v>48390.000000000015</v>
      </c>
    </row>
    <row r="59" spans="1:14" hidden="1" x14ac:dyDescent="0.75">
      <c r="A59" s="30" t="s">
        <v>53</v>
      </c>
      <c r="B59" s="51">
        <v>6443.99</v>
      </c>
      <c r="C59" s="49">
        <v>6017.1724830481098</v>
      </c>
      <c r="D59" s="49">
        <f>5516.03922505651+500</f>
        <v>6016.0392250565101</v>
      </c>
      <c r="E59" s="49">
        <f>6607.30751049403-200</f>
        <v>6407.3075104940299</v>
      </c>
      <c r="F59" s="49">
        <f>4517.92798837585+200</f>
        <v>4717.92798837585</v>
      </c>
      <c r="G59" s="49">
        <v>4897.2102583144997</v>
      </c>
      <c r="H59" s="49">
        <v>5742.2777720374597</v>
      </c>
      <c r="I59" s="49">
        <v>5522.6932999677101</v>
      </c>
      <c r="J59" s="49">
        <v>5582.5799741685496</v>
      </c>
      <c r="K59" s="49">
        <f>6068.32744268647-500</f>
        <v>5568.32744268647</v>
      </c>
      <c r="L59" s="49">
        <v>5702.3533225702304</v>
      </c>
      <c r="M59" s="49">
        <v>5649.12072328059</v>
      </c>
      <c r="N59" s="50">
        <f t="shared" si="18"/>
        <v>68267</v>
      </c>
    </row>
    <row r="60" spans="1:14" hidden="1" x14ac:dyDescent="0.75">
      <c r="A60" s="33" t="s">
        <v>36</v>
      </c>
      <c r="B60" s="48">
        <v>843.58</v>
      </c>
      <c r="C60" s="49">
        <v>945.71437594635518</v>
      </c>
      <c r="D60" s="49">
        <v>1041.8695457495135</v>
      </c>
      <c r="E60" s="49">
        <v>916.30220635950684</v>
      </c>
      <c r="F60" s="49">
        <v>943.45190136275153</v>
      </c>
      <c r="G60" s="49">
        <v>1191.1928682673588</v>
      </c>
      <c r="H60" s="49">
        <v>1174.224308890331</v>
      </c>
      <c r="I60" s="49">
        <v>942.32066407094976</v>
      </c>
      <c r="J60" s="49">
        <v>805.44095176292456</v>
      </c>
      <c r="K60" s="49">
        <v>814.49085009733949</v>
      </c>
      <c r="L60" s="49">
        <v>852.95291801860276</v>
      </c>
      <c r="M60" s="49">
        <v>831.45940947436725</v>
      </c>
      <c r="N60" s="50">
        <f t="shared" si="18"/>
        <v>11303.000000000002</v>
      </c>
    </row>
    <row r="61" spans="1:14" hidden="1" x14ac:dyDescent="0.75">
      <c r="A61" s="30" t="s">
        <v>37</v>
      </c>
      <c r="B61" s="51">
        <v>239.69</v>
      </c>
      <c r="C61" s="49">
        <v>259.36809360608328</v>
      </c>
      <c r="D61" s="49">
        <v>334.79015636714144</v>
      </c>
      <c r="E61" s="49">
        <v>276.54756345721324</v>
      </c>
      <c r="F61" s="49">
        <v>316.7726635964442</v>
      </c>
      <c r="G61" s="49">
        <v>410.63123058798328</v>
      </c>
      <c r="H61" s="49">
        <v>493.59549962514723</v>
      </c>
      <c r="I61" s="49">
        <v>467.61678911856052</v>
      </c>
      <c r="J61" s="49">
        <v>406.02210453036298</v>
      </c>
      <c r="K61" s="49">
        <v>336.04719074649239</v>
      </c>
      <c r="L61" s="49">
        <v>303.78330834315091</v>
      </c>
      <c r="M61" s="49">
        <v>307.13540002142014</v>
      </c>
      <c r="N61" s="50">
        <f t="shared" si="18"/>
        <v>4152</v>
      </c>
    </row>
    <row r="62" spans="1:14" hidden="1" x14ac:dyDescent="0.75">
      <c r="A62" s="30" t="s">
        <v>38</v>
      </c>
      <c r="B62" s="51">
        <v>143.06</v>
      </c>
      <c r="C62" s="49">
        <v>147.69096469578284</v>
      </c>
      <c r="D62" s="49">
        <v>170.41265157205711</v>
      </c>
      <c r="E62" s="49">
        <v>165.66175340701793</v>
      </c>
      <c r="F62" s="49">
        <v>170.82577315162573</v>
      </c>
      <c r="G62" s="49">
        <v>176.60947526558644</v>
      </c>
      <c r="H62" s="49">
        <v>198.91804056229211</v>
      </c>
      <c r="I62" s="49">
        <v>166.90111814572379</v>
      </c>
      <c r="J62" s="49">
        <v>194.78682476660586</v>
      </c>
      <c r="K62" s="49">
        <v>184.45878527739026</v>
      </c>
      <c r="L62" s="49">
        <v>181.56693422040988</v>
      </c>
      <c r="M62" s="49">
        <v>167.10767893550812</v>
      </c>
      <c r="N62" s="50">
        <f t="shared" si="18"/>
        <v>2068</v>
      </c>
    </row>
    <row r="63" spans="1:14" hidden="1" x14ac:dyDescent="0.75">
      <c r="A63" s="30" t="s">
        <v>39</v>
      </c>
      <c r="B63" s="48">
        <v>59.54</v>
      </c>
      <c r="C63" s="49">
        <v>71.415299489074897</v>
      </c>
      <c r="D63" s="49">
        <v>74.171981737145344</v>
      </c>
      <c r="E63" s="49">
        <v>70.812275247309501</v>
      </c>
      <c r="F63" s="49">
        <v>69.261641482769861</v>
      </c>
      <c r="G63" s="49">
        <v>69.778519404283088</v>
      </c>
      <c r="H63" s="49">
        <v>69.003202522013268</v>
      </c>
      <c r="I63" s="49">
        <v>72.104470051092505</v>
      </c>
      <c r="J63" s="49">
        <v>77.531688226981203</v>
      </c>
      <c r="K63" s="49">
        <v>72.793640613110114</v>
      </c>
      <c r="L63" s="49">
        <v>70.898421567561698</v>
      </c>
      <c r="M63" s="49">
        <v>74.688859658658558</v>
      </c>
      <c r="N63" s="50">
        <f t="shared" si="18"/>
        <v>852.00000000000011</v>
      </c>
    </row>
    <row r="64" spans="1:14" hidden="1" x14ac:dyDescent="0.75">
      <c r="A64" s="30" t="s">
        <v>54</v>
      </c>
      <c r="B64" s="48">
        <v>5.36</v>
      </c>
      <c r="C64" s="49">
        <v>6.8677117077943262</v>
      </c>
      <c r="D64" s="49">
        <v>8.1289270572888359</v>
      </c>
      <c r="E64" s="49">
        <v>8.5723230785955007</v>
      </c>
      <c r="F64" s="49">
        <v>11.902719860854441</v>
      </c>
      <c r="G64" s="49">
        <v>9.0255723448200911</v>
      </c>
      <c r="H64" s="49">
        <v>9.1339580389172745</v>
      </c>
      <c r="I64" s="49">
        <v>8.1880465267963931</v>
      </c>
      <c r="J64" s="49">
        <v>4.6211718665072299</v>
      </c>
      <c r="K64" s="49">
        <v>6.7888857484509186</v>
      </c>
      <c r="L64" s="49">
        <v>8.6807087726926841</v>
      </c>
      <c r="M64" s="49">
        <v>8.729974997282314</v>
      </c>
      <c r="N64" s="50">
        <f t="shared" si="18"/>
        <v>96.000000000000014</v>
      </c>
    </row>
    <row r="65" spans="1:14" hidden="1" x14ac:dyDescent="0.75">
      <c r="A65" s="30" t="s">
        <v>55</v>
      </c>
      <c r="B65" s="51">
        <v>24.5</v>
      </c>
      <c r="C65" s="49">
        <v>29.333208636169303</v>
      </c>
      <c r="D65" s="49">
        <v>35.14963659683626</v>
      </c>
      <c r="E65" s="49">
        <v>43.183839247541684</v>
      </c>
      <c r="F65" s="49">
        <v>48.037836682342878</v>
      </c>
      <c r="G65" s="49">
        <v>42.765391192817447</v>
      </c>
      <c r="H65" s="49">
        <v>35.484395040615645</v>
      </c>
      <c r="I65" s="49">
        <v>31.592828131680204</v>
      </c>
      <c r="J65" s="49">
        <v>31.13253527148354</v>
      </c>
      <c r="K65" s="49">
        <v>29.877191107310814</v>
      </c>
      <c r="L65" s="49">
        <v>32.346034630183837</v>
      </c>
      <c r="M65" s="49">
        <v>32.597103463018385</v>
      </c>
      <c r="N65" s="50">
        <f t="shared" si="18"/>
        <v>416</v>
      </c>
    </row>
    <row r="66" spans="1:14" hidden="1" x14ac:dyDescent="0.75">
      <c r="A66" s="30" t="s">
        <v>56</v>
      </c>
      <c r="B66" s="51">
        <v>7.48</v>
      </c>
      <c r="C66" s="49">
        <v>8.4878514588859399</v>
      </c>
      <c r="D66" s="49">
        <v>8.3189389920424404</v>
      </c>
      <c r="E66" s="49">
        <v>8.994588859416444</v>
      </c>
      <c r="F66" s="49">
        <v>9.1846153846153822</v>
      </c>
      <c r="G66" s="49">
        <v>8.1077984084880619</v>
      </c>
      <c r="H66" s="49">
        <v>8.5195225464190987</v>
      </c>
      <c r="I66" s="49">
        <v>8.6039787798408494</v>
      </c>
      <c r="J66" s="49">
        <v>8.4878514588859399</v>
      </c>
      <c r="K66" s="49">
        <v>8.4561803713527848</v>
      </c>
      <c r="L66" s="49">
        <v>9.1423872679045086</v>
      </c>
      <c r="M66" s="49">
        <v>9.2162864721485409</v>
      </c>
      <c r="N66" s="50">
        <f t="shared" si="18"/>
        <v>102.99999999999999</v>
      </c>
    </row>
    <row r="67" spans="1:14" hidden="1" x14ac:dyDescent="0.75">
      <c r="A67" s="30" t="s">
        <v>57</v>
      </c>
      <c r="B67" s="51">
        <v>15.2</v>
      </c>
      <c r="C67" s="49">
        <v>17.645432744713322</v>
      </c>
      <c r="D67" s="49">
        <v>16.558273381294967</v>
      </c>
      <c r="E67" s="49">
        <v>16.997318508829306</v>
      </c>
      <c r="F67" s="49">
        <v>16.809156311314585</v>
      </c>
      <c r="G67" s="49">
        <v>15.533834750381514</v>
      </c>
      <c r="H67" s="49">
        <v>16.662807935469807</v>
      </c>
      <c r="I67" s="49">
        <v>16.370111183780249</v>
      </c>
      <c r="J67" s="49">
        <v>20.216982777414433</v>
      </c>
      <c r="K67" s="49">
        <v>17.875408763897976</v>
      </c>
      <c r="L67" s="49">
        <v>17.833594942228039</v>
      </c>
      <c r="M67" s="49">
        <v>19.297078700675826</v>
      </c>
      <c r="N67" s="50">
        <f t="shared" si="18"/>
        <v>207.00000000000003</v>
      </c>
    </row>
    <row r="68" spans="1:14" hidden="1" x14ac:dyDescent="0.75">
      <c r="A68" s="30" t="s">
        <v>58</v>
      </c>
      <c r="B68" s="51">
        <v>1214.5999999999999</v>
      </c>
      <c r="C68" s="49">
        <v>1213.5848888888888</v>
      </c>
      <c r="D68" s="49">
        <v>1268.1105257452575</v>
      </c>
      <c r="E68" s="49">
        <v>1350.6779186991871</v>
      </c>
      <c r="F68" s="49">
        <v>1230.721517615176</v>
      </c>
      <c r="G68" s="49">
        <v>1182.4273821138211</v>
      </c>
      <c r="H68" s="49">
        <v>1554.7595880758809</v>
      </c>
      <c r="I68" s="49">
        <v>1397.4141788617885</v>
      </c>
      <c r="J68" s="49">
        <v>1344.4464173441736</v>
      </c>
      <c r="K68" s="49">
        <v>1268.1105257452575</v>
      </c>
      <c r="L68" s="49">
        <v>1249.4160216802168</v>
      </c>
      <c r="M68" s="49">
        <v>1311.7310352303523</v>
      </c>
      <c r="N68" s="50">
        <f t="shared" si="18"/>
        <v>15586.000000000002</v>
      </c>
    </row>
    <row r="69" spans="1:14" ht="24" hidden="1" customHeight="1" x14ac:dyDescent="0.75">
      <c r="A69" s="30" t="s">
        <v>59</v>
      </c>
      <c r="B69" s="51">
        <v>15.52</v>
      </c>
      <c r="C69" s="49">
        <v>18.437968461120171</v>
      </c>
      <c r="D69" s="49">
        <v>17.394688417618269</v>
      </c>
      <c r="E69" s="49">
        <v>14.164532898314301</v>
      </c>
      <c r="F69" s="49">
        <v>15.930083741163674</v>
      </c>
      <c r="G69" s="49">
        <v>16.812859162588364</v>
      </c>
      <c r="H69" s="49">
        <v>18.377779227841216</v>
      </c>
      <c r="I69" s="49">
        <v>15.589011419249591</v>
      </c>
      <c r="J69" s="49">
        <v>15.38838064165307</v>
      </c>
      <c r="K69" s="49">
        <v>17.374625339858618</v>
      </c>
      <c r="L69" s="49">
        <v>15.147623708537246</v>
      </c>
      <c r="M69" s="49">
        <v>19.862446982055463</v>
      </c>
      <c r="N69" s="50">
        <f t="shared" si="18"/>
        <v>200.00000000000003</v>
      </c>
    </row>
    <row r="70" spans="1:14" ht="24" hidden="1" customHeight="1" x14ac:dyDescent="0.75">
      <c r="A70" s="30" t="s">
        <v>60</v>
      </c>
      <c r="B70" s="51">
        <v>2.2799999999999998</v>
      </c>
      <c r="C70" s="49">
        <v>3.393432581880051</v>
      </c>
      <c r="D70" s="49">
        <v>4.7290004253509137</v>
      </c>
      <c r="E70" s="49">
        <v>2.7892471288813265</v>
      </c>
      <c r="F70" s="49">
        <v>3.6251127179923435</v>
      </c>
      <c r="G70" s="49">
        <v>3.5160867715865587</v>
      </c>
      <c r="H70" s="49">
        <v>3.2071799234368346</v>
      </c>
      <c r="I70" s="49">
        <v>3.6432837090599741</v>
      </c>
      <c r="J70" s="49">
        <v>5.3422713738834533</v>
      </c>
      <c r="K70" s="49">
        <v>4.8698256061250529</v>
      </c>
      <c r="L70" s="49">
        <v>3.2162654189706505</v>
      </c>
      <c r="M70" s="49">
        <v>4.3882943428328369</v>
      </c>
      <c r="N70" s="50">
        <f t="shared" si="18"/>
        <v>44.999999999999993</v>
      </c>
    </row>
    <row r="71" spans="1:14" ht="24" hidden="1" customHeight="1" x14ac:dyDescent="0.75">
      <c r="A71" s="30" t="s">
        <v>47</v>
      </c>
      <c r="B71" s="51">
        <v>2.4300000000000002</v>
      </c>
      <c r="C71" s="49">
        <v>3.3538695652173907</v>
      </c>
      <c r="D71" s="49">
        <v>3.5386031215161644</v>
      </c>
      <c r="E71" s="49">
        <v>2.9812173913043476</v>
      </c>
      <c r="F71" s="49">
        <v>3.1404704570791524</v>
      </c>
      <c r="G71" s="49">
        <v>2.0288840579710143</v>
      </c>
      <c r="H71" s="49">
        <v>2.2645785953177255</v>
      </c>
      <c r="I71" s="49">
        <v>2.2231727982162766</v>
      </c>
      <c r="J71" s="49">
        <v>2.2964292084726865</v>
      </c>
      <c r="K71" s="49">
        <v>2.3824258639910814</v>
      </c>
      <c r="L71" s="49">
        <v>2.2932441471571905</v>
      </c>
      <c r="M71" s="49">
        <v>2.0671047937569678</v>
      </c>
      <c r="N71" s="50">
        <f t="shared" si="18"/>
        <v>30.999999999999996</v>
      </c>
    </row>
    <row r="72" spans="1:14" ht="24" hidden="1" customHeight="1" x14ac:dyDescent="0.75">
      <c r="A72" s="33" t="s">
        <v>61</v>
      </c>
      <c r="B72" s="51">
        <v>4.9000000000000004</v>
      </c>
      <c r="C72" s="49">
        <v>8.0172335355285966</v>
      </c>
      <c r="D72" s="49">
        <v>9.0954397746967075</v>
      </c>
      <c r="E72" s="49">
        <v>5.7684033795493939</v>
      </c>
      <c r="F72" s="49">
        <v>5.0598678509532071</v>
      </c>
      <c r="G72" s="49">
        <v>5.1984943674176778</v>
      </c>
      <c r="H72" s="49">
        <v>6.4615359618717507</v>
      </c>
      <c r="I72" s="49">
        <v>6.9467287694973994</v>
      </c>
      <c r="J72" s="49">
        <v>6.8235051993067586</v>
      </c>
      <c r="K72" s="49">
        <v>5.1599870017331018</v>
      </c>
      <c r="L72" s="49">
        <v>5.2755090987868281</v>
      </c>
      <c r="M72" s="49">
        <v>7.2932950606585791</v>
      </c>
      <c r="N72" s="50">
        <f t="shared" si="18"/>
        <v>76</v>
      </c>
    </row>
    <row r="73" spans="1:14" hidden="1" x14ac:dyDescent="0.75">
      <c r="A73" s="30" t="s">
        <v>62</v>
      </c>
      <c r="B73" s="48">
        <v>1.97</v>
      </c>
      <c r="C73" s="49">
        <v>2.5674657389837656</v>
      </c>
      <c r="D73" s="49">
        <v>3.7740839131351471</v>
      </c>
      <c r="E73" s="49">
        <v>4.9988467214842931</v>
      </c>
      <c r="F73" s="49">
        <v>2.816954459203036</v>
      </c>
      <c r="G73" s="49">
        <v>5.2211184904069157</v>
      </c>
      <c r="H73" s="49">
        <v>3.5245951929158759</v>
      </c>
      <c r="I73" s="49">
        <v>4.4545076955513396</v>
      </c>
      <c r="J73" s="49">
        <v>3.6652161079485559</v>
      </c>
      <c r="K73" s="49">
        <v>5.2891608686485352</v>
      </c>
      <c r="L73" s="49">
        <v>3.9056325110689434</v>
      </c>
      <c r="M73" s="49">
        <v>2.812418300653595</v>
      </c>
      <c r="N73" s="50">
        <f t="shared" si="18"/>
        <v>45.000000000000007</v>
      </c>
    </row>
    <row r="74" spans="1:14" hidden="1" x14ac:dyDescent="0.75">
      <c r="A74" s="33" t="s">
        <v>63</v>
      </c>
      <c r="B74" s="48">
        <v>35.68</v>
      </c>
      <c r="C74" s="49">
        <v>45.257365643511037</v>
      </c>
      <c r="D74" s="49">
        <v>73.142802369413033</v>
      </c>
      <c r="E74" s="49">
        <v>52.403265481960148</v>
      </c>
      <c r="F74" s="49">
        <v>27.310479267635976</v>
      </c>
      <c r="G74" s="49">
        <v>41.19159504577275</v>
      </c>
      <c r="H74" s="49">
        <v>23.860734518039852</v>
      </c>
      <c r="I74" s="49">
        <v>24.230350026925148</v>
      </c>
      <c r="J74" s="49">
        <v>22.710819601507808</v>
      </c>
      <c r="K74" s="49">
        <v>25.174922994076468</v>
      </c>
      <c r="L74" s="49">
        <v>24.928512654819603</v>
      </c>
      <c r="M74" s="49">
        <v>21.109152396338182</v>
      </c>
      <c r="N74" s="52">
        <f t="shared" si="18"/>
        <v>417</v>
      </c>
    </row>
    <row r="75" spans="1:14" ht="33.75" hidden="1" thickBot="1" x14ac:dyDescent="0.8">
      <c r="A75" s="53" t="s">
        <v>15</v>
      </c>
      <c r="B75" s="54">
        <f>SUM(B55:B74)</f>
        <v>24813.160000000003</v>
      </c>
      <c r="C75" s="54">
        <f t="shared" ref="C75:M75" si="19">SUM(C55:C74)</f>
        <v>23482.222193594142</v>
      </c>
      <c r="D75" s="54">
        <f t="shared" si="19"/>
        <v>25454.16575962742</v>
      </c>
      <c r="E75" s="54">
        <f t="shared" si="19"/>
        <v>26837.023421448393</v>
      </c>
      <c r="F75" s="54">
        <f t="shared" si="19"/>
        <v>23538.154672776425</v>
      </c>
      <c r="G75" s="54">
        <f t="shared" si="19"/>
        <v>27397.263989726129</v>
      </c>
      <c r="H75" s="54">
        <f t="shared" si="19"/>
        <v>28028.013446132267</v>
      </c>
      <c r="I75" s="54">
        <f t="shared" si="19"/>
        <v>27034.182735988536</v>
      </c>
      <c r="J75" s="54">
        <f t="shared" si="19"/>
        <v>26091.189079505613</v>
      </c>
      <c r="K75" s="54">
        <f t="shared" si="19"/>
        <v>26857.192129910763</v>
      </c>
      <c r="L75" s="54">
        <f t="shared" si="19"/>
        <v>26328.596137341319</v>
      </c>
      <c r="M75" s="54">
        <f t="shared" si="19"/>
        <v>26638.836433949022</v>
      </c>
      <c r="N75" s="55">
        <f>SUM(N55:N74)</f>
        <v>312500</v>
      </c>
    </row>
    <row r="76" spans="1:14" hidden="1" x14ac:dyDescent="0.75"/>
    <row r="77" spans="1:14" hidden="1" x14ac:dyDescent="0.75">
      <c r="A77" s="62" t="s">
        <v>49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33.75" hidden="1" thickBot="1" x14ac:dyDescent="0.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63" t="s">
        <v>28</v>
      </c>
      <c r="N78" s="64"/>
    </row>
    <row r="79" spans="1:14" hidden="1" x14ac:dyDescent="0.75">
      <c r="A79" s="5" t="s">
        <v>29</v>
      </c>
      <c r="B79" s="6" t="s">
        <v>3</v>
      </c>
      <c r="C79" s="6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 t="s">
        <v>9</v>
      </c>
      <c r="I79" s="6" t="s">
        <v>10</v>
      </c>
      <c r="J79" s="6" t="s">
        <v>11</v>
      </c>
      <c r="K79" s="6" t="s">
        <v>12</v>
      </c>
      <c r="L79" s="6" t="s">
        <v>13</v>
      </c>
      <c r="M79" s="7" t="s">
        <v>14</v>
      </c>
      <c r="N79" s="28" t="s">
        <v>15</v>
      </c>
    </row>
    <row r="80" spans="1:14" ht="33.75" hidden="1" thickBot="1" x14ac:dyDescent="0.8">
      <c r="A80" s="8" t="s">
        <v>30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29"/>
    </row>
    <row r="81" spans="1:14" hidden="1" x14ac:dyDescent="0.75">
      <c r="A81" s="30" t="s">
        <v>31</v>
      </c>
      <c r="B81" s="38">
        <f>B30-B55</f>
        <v>-3021.5599999999995</v>
      </c>
      <c r="C81" s="38">
        <f t="shared" ref="C81:M81" si="20">C30-C55</f>
        <v>-648.45287907785951</v>
      </c>
      <c r="D81" s="38">
        <f t="shared" si="20"/>
        <v>-1240.7314454110474</v>
      </c>
      <c r="E81" s="38">
        <f t="shared" si="20"/>
        <v>-415.99159112657799</v>
      </c>
      <c r="F81" s="38">
        <f t="shared" si="20"/>
        <v>1030.8655015224003</v>
      </c>
      <c r="G81" s="38">
        <f t="shared" si="20"/>
        <v>1100.0091078729874</v>
      </c>
      <c r="H81" s="38">
        <f t="shared" si="20"/>
        <v>2014.10441322314</v>
      </c>
      <c r="I81" s="38">
        <f t="shared" si="20"/>
        <v>2256.8117272727277</v>
      </c>
      <c r="J81" s="38">
        <f t="shared" si="20"/>
        <v>2307.9104971726829</v>
      </c>
      <c r="K81" s="38">
        <f t="shared" si="20"/>
        <v>5223.3654397564151</v>
      </c>
      <c r="L81" s="38">
        <f t="shared" si="20"/>
        <v>6272.1150900391485</v>
      </c>
      <c r="M81" s="38">
        <f t="shared" si="20"/>
        <v>5603.5541387559806</v>
      </c>
      <c r="N81" s="14">
        <f t="shared" ref="N81:N101" si="21">SUM(B81:M81)</f>
        <v>20482</v>
      </c>
    </row>
    <row r="82" spans="1:14" hidden="1" x14ac:dyDescent="0.75">
      <c r="A82" s="33" t="s">
        <v>50</v>
      </c>
      <c r="B82" s="38">
        <f t="shared" ref="B82:M97" si="22">B31-B56</f>
        <v>-123.01800000000003</v>
      </c>
      <c r="C82" s="38">
        <f t="shared" si="22"/>
        <v>730.09934928438724</v>
      </c>
      <c r="D82" s="38">
        <f t="shared" si="22"/>
        <v>2455.6603006664482</v>
      </c>
      <c r="E82" s="38">
        <f t="shared" si="22"/>
        <v>1303.2739723587897</v>
      </c>
      <c r="F82" s="38">
        <f t="shared" si="22"/>
        <v>1329.26804839943</v>
      </c>
      <c r="G82" s="38">
        <f t="shared" si="22"/>
        <v>1529.2716774827923</v>
      </c>
      <c r="H82" s="38">
        <f t="shared" si="22"/>
        <v>2232.0981973123562</v>
      </c>
      <c r="I82" s="38">
        <f t="shared" si="22"/>
        <v>745.40415776248255</v>
      </c>
      <c r="J82" s="38">
        <f t="shared" si="22"/>
        <v>1200.4699754178955</v>
      </c>
      <c r="K82" s="38">
        <f t="shared" si="22"/>
        <v>1007.3111425762045</v>
      </c>
      <c r="L82" s="38">
        <f t="shared" si="22"/>
        <v>1153.3477018463886</v>
      </c>
      <c r="M82" s="38">
        <f t="shared" si="22"/>
        <v>718.81347689282211</v>
      </c>
      <c r="N82" s="14">
        <f t="shared" si="21"/>
        <v>14281.999999999996</v>
      </c>
    </row>
    <row r="83" spans="1:14" hidden="1" x14ac:dyDescent="0.75">
      <c r="A83" s="33" t="s">
        <v>51</v>
      </c>
      <c r="B83" s="38">
        <f t="shared" si="22"/>
        <v>1790.6272999999997</v>
      </c>
      <c r="C83" s="38">
        <f t="shared" si="22"/>
        <v>962.47727193437004</v>
      </c>
      <c r="D83" s="38">
        <f t="shared" si="22"/>
        <v>1618.7558889464599</v>
      </c>
      <c r="E83" s="38">
        <f t="shared" si="22"/>
        <v>2335.8374663212398</v>
      </c>
      <c r="F83" s="38">
        <f t="shared" si="22"/>
        <v>2129.31179231433</v>
      </c>
      <c r="G83" s="38">
        <f t="shared" si="22"/>
        <v>2293.0821217616585</v>
      </c>
      <c r="H83" s="38">
        <f t="shared" si="22"/>
        <v>1793.8011139896375</v>
      </c>
      <c r="I83" s="38">
        <f t="shared" si="22"/>
        <v>1400.9994905008634</v>
      </c>
      <c r="J83" s="38">
        <f t="shared" si="22"/>
        <v>918.96148592401005</v>
      </c>
      <c r="K83" s="38">
        <f t="shared" si="22"/>
        <v>946.21818195164087</v>
      </c>
      <c r="L83" s="38">
        <f t="shared" si="22"/>
        <v>1438.1585990500862</v>
      </c>
      <c r="M83" s="38">
        <f t="shared" si="22"/>
        <v>1761.7692873056999</v>
      </c>
      <c r="N83" s="14">
        <f t="shared" si="21"/>
        <v>19389.999999999993</v>
      </c>
    </row>
    <row r="84" spans="1:14" hidden="1" x14ac:dyDescent="0.75">
      <c r="A84" s="33" t="s">
        <v>52</v>
      </c>
      <c r="B84" s="38">
        <f t="shared" si="22"/>
        <v>1281.7600000000002</v>
      </c>
      <c r="C84" s="38">
        <f t="shared" si="22"/>
        <v>1130.9610100130599</v>
      </c>
      <c r="D84" s="38">
        <f t="shared" si="22"/>
        <v>2707.9602764475403</v>
      </c>
      <c r="E84" s="38">
        <f t="shared" si="22"/>
        <v>1642.6980413582901</v>
      </c>
      <c r="F84" s="38">
        <f t="shared" si="22"/>
        <v>1434.9032673051797</v>
      </c>
      <c r="G84" s="38">
        <f t="shared" si="22"/>
        <v>1999.5119717022208</v>
      </c>
      <c r="H84" s="38">
        <f t="shared" si="22"/>
        <v>598.87382803656965</v>
      </c>
      <c r="I84" s="38">
        <f t="shared" si="22"/>
        <v>371.09992773181966</v>
      </c>
      <c r="J84" s="38">
        <f t="shared" si="22"/>
        <v>900.07948628646045</v>
      </c>
      <c r="K84" s="38">
        <f t="shared" si="22"/>
        <v>225.42855463647993</v>
      </c>
      <c r="L84" s="38">
        <f t="shared" si="22"/>
        <v>435.27431127557975</v>
      </c>
      <c r="M84" s="38">
        <f t="shared" si="22"/>
        <v>381.44932520679049</v>
      </c>
      <c r="N84" s="14">
        <f t="shared" si="21"/>
        <v>13109.999999999989</v>
      </c>
    </row>
    <row r="85" spans="1:14" hidden="1" x14ac:dyDescent="0.75">
      <c r="A85" s="30" t="s">
        <v>53</v>
      </c>
      <c r="B85" s="38">
        <f t="shared" si="22"/>
        <v>1211.8135000000002</v>
      </c>
      <c r="C85" s="38">
        <f t="shared" si="22"/>
        <v>1788.3365169518902</v>
      </c>
      <c r="D85" s="38">
        <f t="shared" si="22"/>
        <v>3480.9767749434895</v>
      </c>
      <c r="E85" s="38">
        <f t="shared" si="22"/>
        <v>2742.9834895059694</v>
      </c>
      <c r="F85" s="38">
        <f t="shared" si="22"/>
        <v>3832.9600116241509</v>
      </c>
      <c r="G85" s="38">
        <f t="shared" si="22"/>
        <v>4658.5752416855003</v>
      </c>
      <c r="H85" s="38">
        <f t="shared" si="22"/>
        <v>3668.3222279625406</v>
      </c>
      <c r="I85" s="38">
        <f t="shared" si="22"/>
        <v>3695.3047000322895</v>
      </c>
      <c r="J85" s="38">
        <f t="shared" si="22"/>
        <v>3644.5140258314495</v>
      </c>
      <c r="K85" s="38">
        <f t="shared" si="22"/>
        <v>3694.8985573135305</v>
      </c>
      <c r="L85" s="38">
        <f t="shared" si="22"/>
        <v>3138.7926774297703</v>
      </c>
      <c r="M85" s="38">
        <f t="shared" si="22"/>
        <v>3175.52227671941</v>
      </c>
      <c r="N85" s="14">
        <f t="shared" si="21"/>
        <v>38732.999999999985</v>
      </c>
    </row>
    <row r="86" spans="1:14" hidden="1" x14ac:dyDescent="0.75">
      <c r="A86" s="33" t="s">
        <v>36</v>
      </c>
      <c r="B86" s="38">
        <f t="shared" si="22"/>
        <v>258.41199999999992</v>
      </c>
      <c r="C86" s="38">
        <f t="shared" si="22"/>
        <v>162.27662405364481</v>
      </c>
      <c r="D86" s="38">
        <f t="shared" si="22"/>
        <v>440.36245425048651</v>
      </c>
      <c r="E86" s="38">
        <f t="shared" si="22"/>
        <v>322.88979364049317</v>
      </c>
      <c r="F86" s="38">
        <f t="shared" si="22"/>
        <v>252.41109863724853</v>
      </c>
      <c r="G86" s="38">
        <f t="shared" si="22"/>
        <v>371.23313173264114</v>
      </c>
      <c r="H86" s="38">
        <f t="shared" si="22"/>
        <v>144.26969110966888</v>
      </c>
      <c r="I86" s="38">
        <f t="shared" si="22"/>
        <v>197.12033592905027</v>
      </c>
      <c r="J86" s="38">
        <f t="shared" si="22"/>
        <v>382.47404823707541</v>
      </c>
      <c r="K86" s="38">
        <f t="shared" si="22"/>
        <v>412.81014990266044</v>
      </c>
      <c r="L86" s="38">
        <f t="shared" si="22"/>
        <v>347.98208198139719</v>
      </c>
      <c r="M86" s="38">
        <f t="shared" si="22"/>
        <v>304.75859052563283</v>
      </c>
      <c r="N86" s="14">
        <f t="shared" si="21"/>
        <v>3596.9999999999995</v>
      </c>
    </row>
    <row r="87" spans="1:14" hidden="1" x14ac:dyDescent="0.75">
      <c r="A87" s="30" t="s">
        <v>37</v>
      </c>
      <c r="B87" s="38">
        <f t="shared" si="22"/>
        <v>-160.51400000000001</v>
      </c>
      <c r="C87" s="38">
        <f t="shared" si="22"/>
        <v>-176.98309360608329</v>
      </c>
      <c r="D87" s="38">
        <f t="shared" si="22"/>
        <v>-248.13115636714144</v>
      </c>
      <c r="E87" s="38">
        <f t="shared" si="22"/>
        <v>-190.43356345721324</v>
      </c>
      <c r="F87" s="38">
        <f t="shared" si="22"/>
        <v>-229.87166359644419</v>
      </c>
      <c r="G87" s="38">
        <f t="shared" si="22"/>
        <v>-320.40423058798331</v>
      </c>
      <c r="H87" s="38">
        <f t="shared" si="22"/>
        <v>-412.15049962514723</v>
      </c>
      <c r="I87" s="38">
        <f t="shared" si="22"/>
        <v>-384.21578911856051</v>
      </c>
      <c r="J87" s="38">
        <f t="shared" si="22"/>
        <v>-325.55610453036297</v>
      </c>
      <c r="K87" s="38">
        <f t="shared" si="22"/>
        <v>-253.85319074649237</v>
      </c>
      <c r="L87" s="38">
        <f t="shared" si="22"/>
        <v>-223.2163083431509</v>
      </c>
      <c r="M87" s="38">
        <f t="shared" si="22"/>
        <v>-226.67040002142014</v>
      </c>
      <c r="N87" s="14">
        <f t="shared" si="21"/>
        <v>-3151.9999999999991</v>
      </c>
    </row>
    <row r="88" spans="1:14" hidden="1" x14ac:dyDescent="0.75">
      <c r="A88" s="30" t="s">
        <v>38</v>
      </c>
      <c r="B88" s="38">
        <f t="shared" si="22"/>
        <v>48.948999999999984</v>
      </c>
      <c r="C88" s="38">
        <f t="shared" si="22"/>
        <v>58.649035304217165</v>
      </c>
      <c r="D88" s="38">
        <f t="shared" si="22"/>
        <v>34.504348427942887</v>
      </c>
      <c r="E88" s="38">
        <f t="shared" si="22"/>
        <v>27.188246592982068</v>
      </c>
      <c r="F88" s="38">
        <f t="shared" si="22"/>
        <v>30.741226848374282</v>
      </c>
      <c r="G88" s="38">
        <f t="shared" si="22"/>
        <v>22.627524734413555</v>
      </c>
      <c r="H88" s="38">
        <f t="shared" si="22"/>
        <v>16.933959437707898</v>
      </c>
      <c r="I88" s="38">
        <f t="shared" si="22"/>
        <v>-4.2491181457237985</v>
      </c>
      <c r="J88" s="38">
        <f t="shared" si="22"/>
        <v>8.771175233394132</v>
      </c>
      <c r="K88" s="38">
        <f t="shared" si="22"/>
        <v>36.317214722609748</v>
      </c>
      <c r="L88" s="38">
        <f t="shared" si="22"/>
        <v>18.583065779590129</v>
      </c>
      <c r="M88" s="38">
        <f t="shared" si="22"/>
        <v>32.984321064491894</v>
      </c>
      <c r="N88" s="14">
        <f t="shared" si="21"/>
        <v>331.99999999999994</v>
      </c>
    </row>
    <row r="89" spans="1:14" hidden="1" x14ac:dyDescent="0.75">
      <c r="A89" s="30" t="s">
        <v>39</v>
      </c>
      <c r="B89" s="38">
        <f t="shared" si="22"/>
        <v>106.785</v>
      </c>
      <c r="C89" s="38">
        <f t="shared" si="22"/>
        <v>105.52170051092511</v>
      </c>
      <c r="D89" s="38">
        <f t="shared" si="22"/>
        <v>123.22501826285465</v>
      </c>
      <c r="E89" s="38">
        <f t="shared" si="22"/>
        <v>112.34672475269049</v>
      </c>
      <c r="F89" s="38">
        <f t="shared" si="22"/>
        <v>123.96435851723014</v>
      </c>
      <c r="G89" s="38">
        <f t="shared" si="22"/>
        <v>134.7794805957169</v>
      </c>
      <c r="H89" s="38">
        <f t="shared" si="22"/>
        <v>144.95479747798674</v>
      </c>
      <c r="I89" s="38">
        <f t="shared" si="22"/>
        <v>109.7655299489075</v>
      </c>
      <c r="J89" s="38">
        <f t="shared" si="22"/>
        <v>115.81831177301879</v>
      </c>
      <c r="K89" s="38">
        <f t="shared" si="22"/>
        <v>133.14235938688989</v>
      </c>
      <c r="L89" s="38">
        <f t="shared" si="22"/>
        <v>122.22257843243831</v>
      </c>
      <c r="M89" s="38">
        <f t="shared" si="22"/>
        <v>115.47414034134145</v>
      </c>
      <c r="N89" s="14">
        <f t="shared" si="21"/>
        <v>1447.9999999999998</v>
      </c>
    </row>
    <row r="90" spans="1:14" hidden="1" x14ac:dyDescent="0.75">
      <c r="A90" s="30" t="s">
        <v>54</v>
      </c>
      <c r="B90" s="38">
        <f t="shared" si="22"/>
        <v>0.36699999999999999</v>
      </c>
      <c r="C90" s="38">
        <f t="shared" si="22"/>
        <v>-1.2557117077943261</v>
      </c>
      <c r="D90" s="38">
        <f t="shared" si="22"/>
        <v>-2.5019270572888361</v>
      </c>
      <c r="E90" s="38">
        <f t="shared" si="22"/>
        <v>-3.118323078595501</v>
      </c>
      <c r="F90" s="38">
        <f t="shared" si="22"/>
        <v>-7.1047198608544413</v>
      </c>
      <c r="G90" s="38">
        <f t="shared" si="22"/>
        <v>-3.764572344820091</v>
      </c>
      <c r="H90" s="38">
        <f t="shared" si="22"/>
        <v>-4.2039580389172748</v>
      </c>
      <c r="I90" s="38">
        <f t="shared" si="22"/>
        <v>-2.8060465267963934</v>
      </c>
      <c r="J90" s="38">
        <f t="shared" si="22"/>
        <v>-0.48217186650722965</v>
      </c>
      <c r="K90" s="38">
        <f t="shared" si="22"/>
        <v>-1.4898857484509183</v>
      </c>
      <c r="L90" s="38">
        <f t="shared" si="22"/>
        <v>-3.1807087726926841</v>
      </c>
      <c r="M90" s="38">
        <f t="shared" si="22"/>
        <v>-4.4589749972823141</v>
      </c>
      <c r="N90" s="14">
        <f t="shared" si="21"/>
        <v>-34.000000000000007</v>
      </c>
    </row>
    <row r="91" spans="1:14" hidden="1" x14ac:dyDescent="0.75">
      <c r="A91" s="30" t="s">
        <v>55</v>
      </c>
      <c r="B91" s="38">
        <f t="shared" si="22"/>
        <v>7.4914999999999985</v>
      </c>
      <c r="C91" s="38">
        <f t="shared" si="22"/>
        <v>4.8132913638307002</v>
      </c>
      <c r="D91" s="38">
        <f t="shared" si="22"/>
        <v>7.991863403163741</v>
      </c>
      <c r="E91" s="38">
        <f t="shared" si="22"/>
        <v>7.1116607524583131</v>
      </c>
      <c r="F91" s="38">
        <f t="shared" si="22"/>
        <v>13.065663317657119</v>
      </c>
      <c r="G91" s="38">
        <f t="shared" si="22"/>
        <v>13.362108807182551</v>
      </c>
      <c r="H91" s="38">
        <f t="shared" si="22"/>
        <v>9.4651049593843553</v>
      </c>
      <c r="I91" s="38">
        <f t="shared" si="22"/>
        <v>5.4826718683197946</v>
      </c>
      <c r="J91" s="38">
        <f t="shared" si="22"/>
        <v>7.144964728516463</v>
      </c>
      <c r="K91" s="38">
        <f t="shared" si="22"/>
        <v>5.5713088926891885</v>
      </c>
      <c r="L91" s="38">
        <f t="shared" si="22"/>
        <v>6.4854653698161613</v>
      </c>
      <c r="M91" s="38">
        <f t="shared" si="22"/>
        <v>4.0143965369816144</v>
      </c>
      <c r="N91" s="14">
        <f t="shared" si="21"/>
        <v>92</v>
      </c>
    </row>
    <row r="92" spans="1:14" hidden="1" x14ac:dyDescent="0.75">
      <c r="A92" s="30" t="s">
        <v>56</v>
      </c>
      <c r="B92" s="38">
        <f t="shared" si="22"/>
        <v>0.89839999999999876</v>
      </c>
      <c r="C92" s="38">
        <f t="shared" si="22"/>
        <v>0.60554854111405909</v>
      </c>
      <c r="D92" s="38">
        <f t="shared" si="22"/>
        <v>0.85056100795755896</v>
      </c>
      <c r="E92" s="38">
        <f t="shared" si="22"/>
        <v>1.6539111405835563</v>
      </c>
      <c r="F92" s="38">
        <f t="shared" si="22"/>
        <v>0.8914846153846181</v>
      </c>
      <c r="G92" s="38">
        <f t="shared" si="22"/>
        <v>2.348801591511938</v>
      </c>
      <c r="H92" s="38">
        <f t="shared" si="22"/>
        <v>2.3444774535809021</v>
      </c>
      <c r="I92" s="38">
        <f t="shared" si="22"/>
        <v>1.08152122015915</v>
      </c>
      <c r="J92" s="38">
        <f t="shared" si="22"/>
        <v>1.4276485411140598</v>
      </c>
      <c r="K92" s="38">
        <f t="shared" si="22"/>
        <v>0.88381962864721508</v>
      </c>
      <c r="L92" s="38">
        <f t="shared" si="22"/>
        <v>-0.3608872679045092</v>
      </c>
      <c r="M92" s="38">
        <f t="shared" si="22"/>
        <v>-0.62528647214854161</v>
      </c>
      <c r="N92" s="14">
        <f t="shared" si="21"/>
        <v>12.000000000000005</v>
      </c>
    </row>
    <row r="93" spans="1:14" hidden="1" x14ac:dyDescent="0.75">
      <c r="A93" s="30" t="s">
        <v>57</v>
      </c>
      <c r="B93" s="38">
        <f t="shared" si="22"/>
        <v>-3.7917999999999985</v>
      </c>
      <c r="C93" s="38">
        <f t="shared" si="22"/>
        <v>-6.0252327447133212</v>
      </c>
      <c r="D93" s="38">
        <f t="shared" si="22"/>
        <v>-4.4459733812949676</v>
      </c>
      <c r="E93" s="38">
        <f t="shared" si="22"/>
        <v>-4.7477185088293048</v>
      </c>
      <c r="F93" s="38">
        <f t="shared" si="22"/>
        <v>-4.0885563113145835</v>
      </c>
      <c r="G93" s="38">
        <f t="shared" si="22"/>
        <v>-3.292534750381515</v>
      </c>
      <c r="H93" s="38">
        <f t="shared" si="22"/>
        <v>-3.8665079354698086</v>
      </c>
      <c r="I93" s="38">
        <f t="shared" si="22"/>
        <v>-4.2148111837802507</v>
      </c>
      <c r="J93" s="38">
        <f t="shared" si="22"/>
        <v>-7.6936827774144341</v>
      </c>
      <c r="K93" s="38">
        <f t="shared" si="22"/>
        <v>-5.5601087638979774</v>
      </c>
      <c r="L93" s="38">
        <f t="shared" si="22"/>
        <v>-5.3982949422280395</v>
      </c>
      <c r="M93" s="38">
        <f t="shared" si="22"/>
        <v>-6.8747787006758259</v>
      </c>
      <c r="N93" s="14">
        <f t="shared" si="21"/>
        <v>-60.000000000000036</v>
      </c>
    </row>
    <row r="94" spans="1:14" hidden="1" x14ac:dyDescent="0.75">
      <c r="A94" s="30" t="s">
        <v>58</v>
      </c>
      <c r="B94" s="38" t="e">
        <f t="shared" si="22"/>
        <v>#REF!</v>
      </c>
      <c r="C94" s="38" t="e">
        <f t="shared" si="22"/>
        <v>#REF!</v>
      </c>
      <c r="D94" s="38" t="e">
        <f t="shared" si="22"/>
        <v>#REF!</v>
      </c>
      <c r="E94" s="38" t="e">
        <f t="shared" si="22"/>
        <v>#REF!</v>
      </c>
      <c r="F94" s="38" t="e">
        <f t="shared" si="22"/>
        <v>#REF!</v>
      </c>
      <c r="G94" s="38" t="e">
        <f t="shared" si="22"/>
        <v>#REF!</v>
      </c>
      <c r="H94" s="38" t="e">
        <f t="shared" si="22"/>
        <v>#REF!</v>
      </c>
      <c r="I94" s="38" t="e">
        <f t="shared" si="22"/>
        <v>#REF!</v>
      </c>
      <c r="J94" s="38" t="e">
        <f t="shared" si="22"/>
        <v>#REF!</v>
      </c>
      <c r="K94" s="38" t="e">
        <f t="shared" si="22"/>
        <v>#REF!</v>
      </c>
      <c r="L94" s="38" t="e">
        <f t="shared" si="22"/>
        <v>#REF!</v>
      </c>
      <c r="M94" s="38" t="e">
        <f t="shared" si="22"/>
        <v>#REF!</v>
      </c>
      <c r="N94" s="14" t="e">
        <f t="shared" si="21"/>
        <v>#REF!</v>
      </c>
    </row>
    <row r="95" spans="1:14" hidden="1" x14ac:dyDescent="0.75">
      <c r="A95" s="30" t="s">
        <v>59</v>
      </c>
      <c r="B95" s="38">
        <f t="shared" si="22"/>
        <v>0.66140000000000043</v>
      </c>
      <c r="C95" s="38">
        <f t="shared" si="22"/>
        <v>-2.2223684611201691</v>
      </c>
      <c r="D95" s="38">
        <f t="shared" si="22"/>
        <v>-3.8748884176182692</v>
      </c>
      <c r="E95" s="38">
        <f t="shared" si="22"/>
        <v>1.6864671016857002</v>
      </c>
      <c r="F95" s="38">
        <f t="shared" si="22"/>
        <v>0.515616258836328</v>
      </c>
      <c r="G95" s="38">
        <f t="shared" si="22"/>
        <v>-1.0202591625883635</v>
      </c>
      <c r="H95" s="38">
        <f t="shared" si="22"/>
        <v>-1.2373792278412132</v>
      </c>
      <c r="I95" s="38">
        <f t="shared" si="22"/>
        <v>1.3418885807504104</v>
      </c>
      <c r="J95" s="38">
        <f t="shared" si="22"/>
        <v>0.66171935834693052</v>
      </c>
      <c r="K95" s="38">
        <f t="shared" si="22"/>
        <v>-0.93702533985861791</v>
      </c>
      <c r="L95" s="38">
        <f t="shared" si="22"/>
        <v>3.1285762914627533</v>
      </c>
      <c r="M95" s="38">
        <f t="shared" si="22"/>
        <v>-0.70374698205546338</v>
      </c>
      <c r="N95" s="14">
        <f t="shared" si="21"/>
        <v>-1.9999999999999734</v>
      </c>
    </row>
    <row r="96" spans="1:14" hidden="1" x14ac:dyDescent="0.75">
      <c r="A96" s="30" t="s">
        <v>60</v>
      </c>
      <c r="B96" s="38">
        <f t="shared" si="22"/>
        <v>-0.51339999999999986</v>
      </c>
      <c r="C96" s="38">
        <f t="shared" si="22"/>
        <v>-1.8218325818800511</v>
      </c>
      <c r="D96" s="38">
        <f t="shared" si="22"/>
        <v>-2.4131004253509136</v>
      </c>
      <c r="E96" s="38">
        <f t="shared" si="22"/>
        <v>-0.14284712888132622</v>
      </c>
      <c r="F96" s="38">
        <f t="shared" si="22"/>
        <v>-2.1106127179923435</v>
      </c>
      <c r="G96" s="38">
        <f t="shared" si="22"/>
        <v>-1.7685867715865586</v>
      </c>
      <c r="H96" s="38">
        <f t="shared" si="22"/>
        <v>-1.3857799234368344</v>
      </c>
      <c r="I96" s="38">
        <f t="shared" si="22"/>
        <v>-1.827883709059974</v>
      </c>
      <c r="J96" s="38">
        <f t="shared" si="22"/>
        <v>-3.8018713738834533</v>
      </c>
      <c r="K96" s="38">
        <f t="shared" si="22"/>
        <v>-3.2964256061250525</v>
      </c>
      <c r="L96" s="38">
        <f t="shared" si="22"/>
        <v>-1.1668654189706507</v>
      </c>
      <c r="M96" s="38">
        <f t="shared" si="22"/>
        <v>-2.7507943428328367</v>
      </c>
      <c r="N96" s="14">
        <f t="shared" si="21"/>
        <v>-22.999999999999993</v>
      </c>
    </row>
    <row r="97" spans="1:16" hidden="1" x14ac:dyDescent="0.75">
      <c r="A97" s="30" t="s">
        <v>47</v>
      </c>
      <c r="B97" s="38">
        <f t="shared" si="22"/>
        <v>0.67419999999999947</v>
      </c>
      <c r="C97" s="38">
        <f t="shared" si="22"/>
        <v>-0.59076956521739055</v>
      </c>
      <c r="D97" s="38">
        <f t="shared" si="22"/>
        <v>-2.0542031215161645</v>
      </c>
      <c r="E97" s="38">
        <f t="shared" si="22"/>
        <v>0.16788260869565219</v>
      </c>
      <c r="F97" s="38">
        <f t="shared" si="22"/>
        <v>-1.3973704570791525</v>
      </c>
      <c r="G97" s="38">
        <f t="shared" si="22"/>
        <v>-0.70018405797101435</v>
      </c>
      <c r="H97" s="38">
        <f t="shared" si="22"/>
        <v>-0.97247859531772574</v>
      </c>
      <c r="I97" s="38">
        <f t="shared" si="22"/>
        <v>-1.1673727982162767</v>
      </c>
      <c r="J97" s="38">
        <f t="shared" si="22"/>
        <v>-1.2574292084726866</v>
      </c>
      <c r="K97" s="38">
        <f t="shared" si="22"/>
        <v>-0.29542586399108117</v>
      </c>
      <c r="L97" s="38">
        <f t="shared" si="22"/>
        <v>0.83425585284280945</v>
      </c>
      <c r="M97" s="38">
        <f t="shared" si="22"/>
        <v>-0.24110479375696769</v>
      </c>
      <c r="N97" s="14">
        <f t="shared" si="21"/>
        <v>-6.9999999999999982</v>
      </c>
    </row>
    <row r="98" spans="1:16" hidden="1" x14ac:dyDescent="0.75">
      <c r="A98" s="33" t="s">
        <v>61</v>
      </c>
      <c r="B98" s="38">
        <f t="shared" ref="B98:M100" si="23">B47-B72</f>
        <v>-2.9000000000000004</v>
      </c>
      <c r="C98" s="38">
        <f t="shared" si="23"/>
        <v>-6.0172335355285966</v>
      </c>
      <c r="D98" s="38">
        <f t="shared" si="23"/>
        <v>-7.0954397746967075</v>
      </c>
      <c r="E98" s="38">
        <f t="shared" si="23"/>
        <v>-3.7684033795493939</v>
      </c>
      <c r="F98" s="38">
        <f t="shared" si="23"/>
        <v>-3.0598678509532071</v>
      </c>
      <c r="G98" s="38">
        <f t="shared" si="23"/>
        <v>-3.1984943674176778</v>
      </c>
      <c r="H98" s="38">
        <f t="shared" si="23"/>
        <v>-4.4615359618717507</v>
      </c>
      <c r="I98" s="38">
        <f t="shared" si="23"/>
        <v>-4.9467287694973994</v>
      </c>
      <c r="J98" s="38">
        <f t="shared" si="23"/>
        <v>-3.8235051993067586</v>
      </c>
      <c r="K98" s="38">
        <f t="shared" si="23"/>
        <v>-1.1599870017331018</v>
      </c>
      <c r="L98" s="38">
        <f t="shared" si="23"/>
        <v>-2.2755090987868281</v>
      </c>
      <c r="M98" s="38">
        <f t="shared" si="23"/>
        <v>-4.2932950606585791</v>
      </c>
      <c r="N98" s="14">
        <f t="shared" si="21"/>
        <v>-46.999999999999993</v>
      </c>
    </row>
    <row r="99" spans="1:16" hidden="1" x14ac:dyDescent="0.75">
      <c r="A99" s="30" t="s">
        <v>62</v>
      </c>
      <c r="B99" s="38" t="e">
        <f t="shared" si="23"/>
        <v>#REF!</v>
      </c>
      <c r="C99" s="38" t="e">
        <f t="shared" si="23"/>
        <v>#REF!</v>
      </c>
      <c r="D99" s="38" t="e">
        <f t="shared" si="23"/>
        <v>#REF!</v>
      </c>
      <c r="E99" s="38" t="e">
        <f t="shared" si="23"/>
        <v>#REF!</v>
      </c>
      <c r="F99" s="38" t="e">
        <f t="shared" si="23"/>
        <v>#REF!</v>
      </c>
      <c r="G99" s="38" t="e">
        <f t="shared" si="23"/>
        <v>#REF!</v>
      </c>
      <c r="H99" s="38" t="e">
        <f t="shared" si="23"/>
        <v>#REF!</v>
      </c>
      <c r="I99" s="38" t="e">
        <f t="shared" si="23"/>
        <v>#REF!</v>
      </c>
      <c r="J99" s="38" t="e">
        <f t="shared" si="23"/>
        <v>#REF!</v>
      </c>
      <c r="K99" s="38" t="e">
        <f t="shared" si="23"/>
        <v>#REF!</v>
      </c>
      <c r="L99" s="38" t="e">
        <f t="shared" si="23"/>
        <v>#REF!</v>
      </c>
      <c r="M99" s="38" t="e">
        <f t="shared" si="23"/>
        <v>#REF!</v>
      </c>
      <c r="N99" s="14" t="e">
        <f t="shared" si="21"/>
        <v>#REF!</v>
      </c>
    </row>
    <row r="100" spans="1:16" hidden="1" x14ac:dyDescent="0.75">
      <c r="A100" s="33" t="s">
        <v>63</v>
      </c>
      <c r="B100" s="38">
        <f t="shared" si="23"/>
        <v>-4.1005000000000003</v>
      </c>
      <c r="C100" s="38">
        <f t="shared" si="23"/>
        <v>3.1697343564889593</v>
      </c>
      <c r="D100" s="38">
        <f t="shared" si="23"/>
        <v>3.6779976305869724</v>
      </c>
      <c r="E100" s="38">
        <f t="shared" si="23"/>
        <v>2.5841345180398534</v>
      </c>
      <c r="F100" s="38">
        <f t="shared" si="23"/>
        <v>3.6227207323640229</v>
      </c>
      <c r="G100" s="38">
        <f t="shared" si="23"/>
        <v>-14.380995045772753</v>
      </c>
      <c r="H100" s="38">
        <f t="shared" si="23"/>
        <v>-4.1461345180398546</v>
      </c>
      <c r="I100" s="38">
        <f t="shared" si="23"/>
        <v>-3.875150026925148</v>
      </c>
      <c r="J100" s="38">
        <f t="shared" si="23"/>
        <v>-0.18681960150780696</v>
      </c>
      <c r="K100" s="38">
        <f t="shared" si="23"/>
        <v>-1.8492229940764666</v>
      </c>
      <c r="L100" s="38">
        <f t="shared" si="23"/>
        <v>-0.5912126548196035</v>
      </c>
      <c r="M100" s="38">
        <f t="shared" si="23"/>
        <v>-5.9245523963381821</v>
      </c>
      <c r="N100" s="14">
        <f t="shared" si="21"/>
        <v>-22.000000000000007</v>
      </c>
    </row>
    <row r="101" spans="1:16" ht="33.75" hidden="1" thickBot="1" x14ac:dyDescent="0.8">
      <c r="A101" s="16" t="s">
        <v>15</v>
      </c>
      <c r="B101" s="39" t="e">
        <f t="shared" ref="B101:M101" si="24">SUM(B81:B100)</f>
        <v>#REF!</v>
      </c>
      <c r="C101" s="39" t="e">
        <f t="shared" si="24"/>
        <v>#REF!</v>
      </c>
      <c r="D101" s="39" t="e">
        <f t="shared" si="24"/>
        <v>#REF!</v>
      </c>
      <c r="E101" s="39" t="e">
        <f t="shared" si="24"/>
        <v>#REF!</v>
      </c>
      <c r="F101" s="39" t="e">
        <f t="shared" si="24"/>
        <v>#REF!</v>
      </c>
      <c r="G101" s="39" t="e">
        <f t="shared" si="24"/>
        <v>#REF!</v>
      </c>
      <c r="H101" s="39" t="e">
        <f t="shared" si="24"/>
        <v>#REF!</v>
      </c>
      <c r="I101" s="39" t="e">
        <f t="shared" si="24"/>
        <v>#REF!</v>
      </c>
      <c r="J101" s="39" t="e">
        <f t="shared" si="24"/>
        <v>#REF!</v>
      </c>
      <c r="K101" s="39" t="e">
        <f t="shared" si="24"/>
        <v>#REF!</v>
      </c>
      <c r="L101" s="39" t="e">
        <f t="shared" si="24"/>
        <v>#REF!</v>
      </c>
      <c r="M101" s="39" t="e">
        <f t="shared" si="24"/>
        <v>#REF!</v>
      </c>
      <c r="N101" s="18" t="e">
        <f t="shared" si="21"/>
        <v>#REF!</v>
      </c>
    </row>
    <row r="102" spans="1:16" hidden="1" x14ac:dyDescent="0.75"/>
    <row r="103" spans="1:16" hidden="1" x14ac:dyDescent="0.75">
      <c r="B103" s="6" t="s">
        <v>3</v>
      </c>
      <c r="C103" s="6" t="s">
        <v>4</v>
      </c>
      <c r="D103" s="6" t="s">
        <v>5</v>
      </c>
      <c r="E103" s="6" t="s">
        <v>6</v>
      </c>
      <c r="F103" s="6" t="s">
        <v>7</v>
      </c>
      <c r="G103" s="6" t="s">
        <v>8</v>
      </c>
      <c r="H103" s="6" t="s">
        <v>9</v>
      </c>
      <c r="I103" s="6" t="s">
        <v>10</v>
      </c>
      <c r="J103" s="6" t="s">
        <v>11</v>
      </c>
      <c r="K103" s="6" t="s">
        <v>12</v>
      </c>
      <c r="L103" s="6" t="s">
        <v>13</v>
      </c>
      <c r="M103" s="7" t="s">
        <v>14</v>
      </c>
    </row>
    <row r="104" spans="1:16" hidden="1" x14ac:dyDescent="0.75"/>
    <row r="105" spans="1:16" x14ac:dyDescent="0.75">
      <c r="H105" s="40"/>
      <c r="O105" s="56"/>
    </row>
    <row r="106" spans="1:16" s="57" customFormat="1" x14ac:dyDescent="0.75">
      <c r="A106" s="58"/>
      <c r="N106" s="59"/>
      <c r="O106" s="21"/>
      <c r="P106" s="22"/>
    </row>
    <row r="107" spans="1:16" s="57" customFormat="1" x14ac:dyDescent="0.75">
      <c r="A107" s="58"/>
      <c r="N107" s="59"/>
      <c r="O107" s="21"/>
      <c r="P107" s="22"/>
    </row>
    <row r="108" spans="1:16" s="57" customFormat="1" x14ac:dyDescent="0.75">
      <c r="A108" s="58"/>
      <c r="N108" s="59"/>
      <c r="O108" s="21"/>
      <c r="P108" s="22"/>
    </row>
    <row r="109" spans="1:16" s="57" customFormat="1" x14ac:dyDescent="0.75">
      <c r="A109" s="58"/>
      <c r="N109" s="59"/>
      <c r="O109" s="21"/>
      <c r="P109" s="22"/>
    </row>
    <row r="110" spans="1:16" s="57" customFormat="1" x14ac:dyDescent="0.75">
      <c r="A110" s="58"/>
      <c r="N110" s="59"/>
      <c r="O110" s="21"/>
      <c r="P110" s="22"/>
    </row>
    <row r="111" spans="1:16" s="57" customFormat="1" x14ac:dyDescent="0.75">
      <c r="A111" s="58"/>
      <c r="N111" s="59"/>
      <c r="O111" s="21"/>
      <c r="P111" s="22"/>
    </row>
    <row r="112" spans="1:16" s="57" customFormat="1" x14ac:dyDescent="0.75">
      <c r="A112" s="58"/>
      <c r="N112" s="59"/>
      <c r="O112" s="21"/>
      <c r="P112" s="22"/>
    </row>
    <row r="113" spans="1:16" s="57" customFormat="1" x14ac:dyDescent="0.75">
      <c r="A113" s="58"/>
      <c r="N113" s="59"/>
      <c r="O113" s="21"/>
      <c r="P113" s="22"/>
    </row>
    <row r="114" spans="1:16" s="57" customFormat="1" x14ac:dyDescent="0.75">
      <c r="A114" s="58"/>
      <c r="N114" s="59"/>
      <c r="O114" s="21"/>
      <c r="P114" s="22"/>
    </row>
    <row r="115" spans="1:16" s="57" customFormat="1" x14ac:dyDescent="0.75">
      <c r="A115" s="58"/>
      <c r="N115" s="59"/>
      <c r="O115" s="21"/>
      <c r="P115" s="22"/>
    </row>
    <row r="116" spans="1:16" s="57" customFormat="1" x14ac:dyDescent="0.75">
      <c r="A116" s="58"/>
      <c r="N116" s="59"/>
      <c r="O116" s="21"/>
      <c r="P116" s="22"/>
    </row>
    <row r="117" spans="1:16" s="57" customFormat="1" x14ac:dyDescent="0.75">
      <c r="A117" s="60"/>
      <c r="N117" s="59"/>
      <c r="O117" s="21"/>
      <c r="P117" s="22"/>
    </row>
    <row r="118" spans="1:16" s="57" customFormat="1" x14ac:dyDescent="0.75">
      <c r="A118" s="58"/>
      <c r="N118" s="59"/>
      <c r="O118" s="21"/>
      <c r="P118" s="22"/>
    </row>
    <row r="119" spans="1:16" s="57" customFormat="1" x14ac:dyDescent="0.75">
      <c r="A119" s="60"/>
      <c r="N119" s="59"/>
      <c r="O119" s="21"/>
      <c r="P119" s="22"/>
    </row>
    <row r="120" spans="1:16" s="43" customFormat="1" x14ac:dyDescent="0.75">
      <c r="N120" s="61"/>
      <c r="O120" s="21"/>
      <c r="P120" s="22"/>
    </row>
  </sheetData>
  <mergeCells count="8">
    <mergeCell ref="A77:N77"/>
    <mergeCell ref="M78:N78"/>
    <mergeCell ref="A1:N1"/>
    <mergeCell ref="A2:N2"/>
    <mergeCell ref="A26:N26"/>
    <mergeCell ref="M27:N27"/>
    <mergeCell ref="A52:N52"/>
    <mergeCell ref="M53:N53"/>
  </mergeCells>
  <printOptions horizontalCentered="1" verticalCentered="1"/>
  <pageMargins left="0.31496062992125984" right="0.31496062992125984" top="0.39370078740157483" bottom="0.39370078740157483" header="0.51181102362204722" footer="0.51181102362204722"/>
  <pageSetup paperSize="9" scale="59" orientation="landscape" r:id="rId1"/>
  <headerFooter alignWithMargins="0"/>
  <rowBreaks count="1" manualBreakCount="1">
    <brk id="22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60" workbookViewId="0">
      <selection activeCell="H6" sqref="H6"/>
    </sheetView>
  </sheetViews>
  <sheetFormatPr defaultRowHeight="27.75" x14ac:dyDescent="0.65"/>
  <cols>
    <col min="1" max="1" width="25" style="1" customWidth="1"/>
    <col min="2" max="13" width="22.5" style="1" bestFit="1" customWidth="1"/>
    <col min="14" max="14" width="24.1640625" style="15" bestFit="1" customWidth="1"/>
    <col min="15" max="15" width="19.33203125" style="1" customWidth="1"/>
    <col min="16" max="17" width="22.33203125" style="1" bestFit="1" customWidth="1"/>
    <col min="18" max="16384" width="9.33203125" style="1"/>
  </cols>
  <sheetData>
    <row r="1" spans="1:17" ht="45" customHeight="1" x14ac:dyDescent="0.6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7" s="2" customFormat="1" ht="45" customHeight="1" x14ac:dyDescent="0.8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7" ht="45" customHeight="1" thickBot="1" x14ac:dyDescent="0.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</row>
    <row r="4" spans="1:17" ht="45" customHeight="1" x14ac:dyDescent="0.6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7" t="s">
        <v>15</v>
      </c>
    </row>
    <row r="5" spans="1:17" ht="45" customHeight="1" thickBot="1" x14ac:dyDescent="0.7">
      <c r="A5" s="8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/>
    </row>
    <row r="6" spans="1:17" ht="45" customHeight="1" x14ac:dyDescent="0.65">
      <c r="A6" s="12" t="s">
        <v>17</v>
      </c>
      <c r="B6" s="13">
        <v>5853788100</v>
      </c>
      <c r="C6" s="13">
        <v>5748306700</v>
      </c>
      <c r="D6" s="13">
        <v>8029252900</v>
      </c>
      <c r="E6" s="13">
        <v>6190224900</v>
      </c>
      <c r="F6" s="13">
        <v>6284563900</v>
      </c>
      <c r="G6" s="13">
        <v>7030771400</v>
      </c>
      <c r="H6" s="13">
        <v>5412730800</v>
      </c>
      <c r="I6" s="13">
        <v>5435221000</v>
      </c>
      <c r="J6" s="13">
        <v>5873775100</v>
      </c>
      <c r="K6" s="13">
        <v>6128570700</v>
      </c>
      <c r="L6" s="13">
        <v>6177489600</v>
      </c>
      <c r="M6" s="13">
        <v>6113414600</v>
      </c>
      <c r="N6" s="14">
        <f t="shared" ref="N6:N14" si="0">SUM(B6:M6)</f>
        <v>74278109700</v>
      </c>
      <c r="P6" s="15"/>
      <c r="Q6" s="15"/>
    </row>
    <row r="7" spans="1:17" ht="45" customHeight="1" x14ac:dyDescent="0.65">
      <c r="A7" s="12" t="s">
        <v>18</v>
      </c>
      <c r="B7" s="13">
        <v>10759307600</v>
      </c>
      <c r="C7" s="13">
        <v>10994432600</v>
      </c>
      <c r="D7" s="13">
        <v>12982249700</v>
      </c>
      <c r="E7" s="13">
        <v>14529112100</v>
      </c>
      <c r="F7" s="13">
        <v>14018330400</v>
      </c>
      <c r="G7" s="13">
        <v>15908696500</v>
      </c>
      <c r="H7" s="13">
        <v>17314873000</v>
      </c>
      <c r="I7" s="13">
        <v>16871663600</v>
      </c>
      <c r="J7" s="13">
        <v>16960478400</v>
      </c>
      <c r="K7" s="13">
        <v>19905852200</v>
      </c>
      <c r="L7" s="13">
        <v>19808698500</v>
      </c>
      <c r="M7" s="13">
        <v>19471657300</v>
      </c>
      <c r="N7" s="14">
        <f t="shared" si="0"/>
        <v>189525351900</v>
      </c>
      <c r="P7" s="15"/>
      <c r="Q7" s="15"/>
    </row>
    <row r="8" spans="1:17" ht="45" customHeight="1" x14ac:dyDescent="0.65">
      <c r="A8" s="12" t="s">
        <v>19</v>
      </c>
      <c r="B8" s="13">
        <v>452706000</v>
      </c>
      <c r="C8" s="13">
        <v>441386200</v>
      </c>
      <c r="D8" s="13">
        <v>481030900</v>
      </c>
      <c r="E8" s="13">
        <v>556127400</v>
      </c>
      <c r="F8" s="13">
        <v>561922800</v>
      </c>
      <c r="G8" s="13">
        <v>570775600</v>
      </c>
      <c r="H8" s="13">
        <v>529635900</v>
      </c>
      <c r="I8" s="13">
        <v>428816700</v>
      </c>
      <c r="J8" s="13">
        <v>346626000</v>
      </c>
      <c r="K8" s="13">
        <v>451248000</v>
      </c>
      <c r="L8" s="13">
        <v>422737400</v>
      </c>
      <c r="M8" s="13">
        <v>414184900</v>
      </c>
      <c r="N8" s="14">
        <f t="shared" si="0"/>
        <v>5657197800</v>
      </c>
      <c r="P8" s="15"/>
      <c r="Q8" s="15"/>
    </row>
    <row r="9" spans="1:17" ht="45" customHeight="1" x14ac:dyDescent="0.65">
      <c r="A9" s="12" t="s">
        <v>20</v>
      </c>
      <c r="B9" s="13">
        <v>1513406700</v>
      </c>
      <c r="C9" s="13">
        <v>1951746800</v>
      </c>
      <c r="D9" s="13">
        <v>2244918700</v>
      </c>
      <c r="E9" s="13">
        <v>2052697400</v>
      </c>
      <c r="F9" s="13">
        <v>1817758300</v>
      </c>
      <c r="G9" s="13">
        <v>2442207200</v>
      </c>
      <c r="H9" s="13">
        <v>2102349000</v>
      </c>
      <c r="I9" s="13">
        <v>1920993900</v>
      </c>
      <c r="J9" s="13">
        <v>1944444300</v>
      </c>
      <c r="K9" s="13">
        <v>1461827700</v>
      </c>
      <c r="L9" s="13">
        <v>1706078700</v>
      </c>
      <c r="M9" s="13">
        <v>1508159300</v>
      </c>
      <c r="N9" s="14">
        <f t="shared" si="0"/>
        <v>22666588000</v>
      </c>
      <c r="P9" s="15"/>
      <c r="Q9" s="15"/>
    </row>
    <row r="10" spans="1:17" ht="45" customHeight="1" x14ac:dyDescent="0.65">
      <c r="A10" s="12" t="s">
        <v>21</v>
      </c>
      <c r="B10" s="13">
        <v>189295800</v>
      </c>
      <c r="C10" s="13">
        <v>169083000</v>
      </c>
      <c r="D10" s="13">
        <v>114162100</v>
      </c>
      <c r="E10" s="13">
        <v>164828500</v>
      </c>
      <c r="F10" s="13">
        <v>166184800</v>
      </c>
      <c r="G10" s="13">
        <v>215377400</v>
      </c>
      <c r="H10" s="13">
        <v>152189700</v>
      </c>
      <c r="I10" s="13">
        <v>132658400</v>
      </c>
      <c r="J10" s="13">
        <v>126462400</v>
      </c>
      <c r="K10" s="13">
        <v>160434600</v>
      </c>
      <c r="L10" s="13">
        <v>163116000</v>
      </c>
      <c r="M10" s="13">
        <v>167482900</v>
      </c>
      <c r="N10" s="14">
        <f t="shared" si="0"/>
        <v>1921275600</v>
      </c>
      <c r="P10" s="15"/>
      <c r="Q10" s="15"/>
    </row>
    <row r="11" spans="1:17" ht="45" customHeight="1" x14ac:dyDescent="0.65">
      <c r="A11" s="12" t="s">
        <v>22</v>
      </c>
      <c r="B11" s="13">
        <v>726450900</v>
      </c>
      <c r="C11" s="13">
        <v>730002200</v>
      </c>
      <c r="D11" s="13">
        <v>1106160800</v>
      </c>
      <c r="E11" s="13">
        <v>813698200</v>
      </c>
      <c r="F11" s="13">
        <v>801213100</v>
      </c>
      <c r="G11" s="13">
        <v>1189968400</v>
      </c>
      <c r="H11" s="13">
        <v>931737600</v>
      </c>
      <c r="I11" s="13">
        <v>555872700</v>
      </c>
      <c r="J11" s="13">
        <v>560163600</v>
      </c>
      <c r="K11" s="13">
        <v>872066700</v>
      </c>
      <c r="L11" s="13">
        <v>607185200</v>
      </c>
      <c r="M11" s="13">
        <v>567357600</v>
      </c>
      <c r="N11" s="14">
        <f t="shared" si="0"/>
        <v>9461877000</v>
      </c>
      <c r="P11" s="15"/>
      <c r="Q11" s="15"/>
    </row>
    <row r="12" spans="1:17" ht="45" customHeight="1" x14ac:dyDescent="0.65">
      <c r="A12" s="12" t="s">
        <v>23</v>
      </c>
      <c r="B12" s="13">
        <v>1357582700</v>
      </c>
      <c r="C12" s="13">
        <v>1495276800</v>
      </c>
      <c r="D12" s="13">
        <v>2479140600</v>
      </c>
      <c r="E12" s="13">
        <v>2631490200</v>
      </c>
      <c r="F12" s="13">
        <v>2456260600</v>
      </c>
      <c r="G12" s="13">
        <v>2706894300</v>
      </c>
      <c r="H12" s="13">
        <v>2462718100</v>
      </c>
      <c r="I12" s="13">
        <v>2146113000</v>
      </c>
      <c r="J12" s="13">
        <v>1909005300</v>
      </c>
      <c r="K12" s="13">
        <v>1633472900</v>
      </c>
      <c r="L12" s="13">
        <v>2103462800</v>
      </c>
      <c r="M12" s="13">
        <v>2205394300</v>
      </c>
      <c r="N12" s="14">
        <f t="shared" si="0"/>
        <v>25586811600</v>
      </c>
      <c r="P12" s="15"/>
      <c r="Q12" s="15"/>
    </row>
    <row r="13" spans="1:17" ht="45" customHeight="1" x14ac:dyDescent="0.65">
      <c r="A13" s="12" t="s">
        <v>24</v>
      </c>
      <c r="B13" s="13">
        <v>193141200</v>
      </c>
      <c r="C13" s="13">
        <v>206557200</v>
      </c>
      <c r="D13" s="13">
        <v>152036800</v>
      </c>
      <c r="E13" s="13">
        <v>217797000</v>
      </c>
      <c r="F13" s="13">
        <v>222961000</v>
      </c>
      <c r="G13" s="13">
        <v>175109700</v>
      </c>
      <c r="H13" s="13">
        <v>210474000</v>
      </c>
      <c r="I13" s="13">
        <v>206238100</v>
      </c>
      <c r="J13" s="13">
        <v>155582800</v>
      </c>
      <c r="K13" s="13">
        <v>201523300</v>
      </c>
      <c r="L13" s="13">
        <v>239170500</v>
      </c>
      <c r="M13" s="13">
        <v>220109200</v>
      </c>
      <c r="N13" s="14">
        <f t="shared" si="0"/>
        <v>2400700800</v>
      </c>
      <c r="P13" s="15"/>
      <c r="Q13" s="15"/>
    </row>
    <row r="14" spans="1:17" ht="45" customHeight="1" x14ac:dyDescent="0.65">
      <c r="A14" s="12" t="s">
        <v>25</v>
      </c>
      <c r="B14" s="13">
        <v>49533100</v>
      </c>
      <c r="C14" s="13">
        <v>42497800</v>
      </c>
      <c r="D14" s="13">
        <v>62327800</v>
      </c>
      <c r="E14" s="13">
        <v>51159100</v>
      </c>
      <c r="F14" s="13">
        <v>50925500</v>
      </c>
      <c r="G14" s="13">
        <v>70681000</v>
      </c>
      <c r="H14" s="13">
        <v>60458500</v>
      </c>
      <c r="I14" s="13">
        <v>59646300</v>
      </c>
      <c r="J14" s="13">
        <v>53216000</v>
      </c>
      <c r="K14" s="13">
        <v>61681400</v>
      </c>
      <c r="L14" s="13">
        <v>64049200</v>
      </c>
      <c r="M14" s="13">
        <v>56529800</v>
      </c>
      <c r="N14" s="14">
        <f t="shared" si="0"/>
        <v>682705500</v>
      </c>
      <c r="P14" s="15"/>
      <c r="Q14" s="15"/>
    </row>
    <row r="15" spans="1:17" ht="45" customHeight="1" thickBot="1" x14ac:dyDescent="0.7">
      <c r="A15" s="12" t="s">
        <v>26</v>
      </c>
      <c r="B15" s="13">
        <v>3893419500</v>
      </c>
      <c r="C15" s="13">
        <v>4590321500</v>
      </c>
      <c r="D15" s="13">
        <v>5893718200</v>
      </c>
      <c r="E15" s="13">
        <v>6156431200</v>
      </c>
      <c r="F15" s="13">
        <v>5859383800</v>
      </c>
      <c r="G15" s="13">
        <v>7675405300</v>
      </c>
      <c r="H15" s="13">
        <v>7485306200</v>
      </c>
      <c r="I15" s="13">
        <v>6252199400</v>
      </c>
      <c r="J15" s="13">
        <v>5958755300</v>
      </c>
      <c r="K15" s="13">
        <v>6124620400</v>
      </c>
      <c r="L15" s="13">
        <v>6484021200</v>
      </c>
      <c r="M15" s="13">
        <v>6445800100</v>
      </c>
      <c r="N15" s="14">
        <f>SUM(B15:M15)</f>
        <v>72819382100</v>
      </c>
      <c r="P15" s="15"/>
      <c r="Q15" s="15"/>
    </row>
    <row r="16" spans="1:17" ht="45" customHeight="1" thickBot="1" x14ac:dyDescent="0.7">
      <c r="A16" s="16" t="s">
        <v>15</v>
      </c>
      <c r="B16" s="17">
        <f>SUM(B6:B15)</f>
        <v>24988631600</v>
      </c>
      <c r="C16" s="17">
        <f t="shared" ref="C16:M16" si="1">SUM(C6:C15)</f>
        <v>26369610800</v>
      </c>
      <c r="D16" s="17">
        <f t="shared" si="1"/>
        <v>33544998500</v>
      </c>
      <c r="E16" s="17">
        <f t="shared" si="1"/>
        <v>33363566000</v>
      </c>
      <c r="F16" s="17">
        <f t="shared" si="1"/>
        <v>32239504200</v>
      </c>
      <c r="G16" s="17">
        <f t="shared" si="1"/>
        <v>37985886800</v>
      </c>
      <c r="H16" s="17">
        <f t="shared" si="1"/>
        <v>36662472800</v>
      </c>
      <c r="I16" s="17">
        <f t="shared" si="1"/>
        <v>34009423100</v>
      </c>
      <c r="J16" s="17">
        <f t="shared" si="1"/>
        <v>33888509200</v>
      </c>
      <c r="K16" s="17">
        <f t="shared" si="1"/>
        <v>37001297900</v>
      </c>
      <c r="L16" s="17">
        <f t="shared" si="1"/>
        <v>37776009100</v>
      </c>
      <c r="M16" s="17">
        <f t="shared" si="1"/>
        <v>37170090000</v>
      </c>
      <c r="N16" s="18">
        <f>SUM(B16:M16)</f>
        <v>405000000000</v>
      </c>
      <c r="P16" s="15"/>
      <c r="Q16" s="15"/>
    </row>
    <row r="17" ht="30" customHeight="1" x14ac:dyDescent="0.65"/>
    <row r="18" ht="30" customHeight="1" x14ac:dyDescent="0.65"/>
    <row r="19" ht="30" customHeight="1" x14ac:dyDescent="0.65"/>
    <row r="20" ht="30" customHeight="1" x14ac:dyDescent="0.65"/>
    <row r="21" ht="30" customHeight="1" x14ac:dyDescent="0.65"/>
    <row r="22" ht="30" customHeight="1" x14ac:dyDescent="0.65"/>
    <row r="23" ht="30" customHeight="1" x14ac:dyDescent="0.65"/>
    <row r="24" ht="30" customHeight="1" x14ac:dyDescent="0.65"/>
    <row r="25" ht="30" customHeight="1" x14ac:dyDescent="0.65"/>
    <row r="26" ht="30" customHeight="1" x14ac:dyDescent="0.65"/>
    <row r="27" ht="30" customHeight="1" x14ac:dyDescent="0.65"/>
    <row r="28" ht="30" customHeight="1" x14ac:dyDescent="0.65"/>
    <row r="29" ht="30" customHeight="1" x14ac:dyDescent="0.65"/>
    <row r="30" ht="30" customHeight="1" x14ac:dyDescent="0.65"/>
    <row r="31" ht="30" customHeight="1" x14ac:dyDescent="0.65"/>
    <row r="32" ht="30" customHeight="1" x14ac:dyDescent="0.65"/>
    <row r="33" ht="30" customHeight="1" x14ac:dyDescent="0.65"/>
    <row r="34" ht="30" customHeight="1" x14ac:dyDescent="0.65"/>
    <row r="35" ht="30" customHeight="1" x14ac:dyDescent="0.65"/>
    <row r="36" ht="30" customHeight="1" x14ac:dyDescent="0.65"/>
    <row r="60" spans="14:14" s="20" customFormat="1" x14ac:dyDescent="0.65">
      <c r="N60" s="19"/>
    </row>
  </sheetData>
  <mergeCells count="2">
    <mergeCell ref="A1:N1"/>
    <mergeCell ref="A2:N2"/>
  </mergeCells>
  <printOptions horizontalCentered="1"/>
  <pageMargins left="0.39370078740157483" right="0.19685039370078741" top="1.1811023622047245" bottom="0.39370078740157483" header="0.51181102362204722" footer="0.51181102362204722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p3</vt:lpstr>
      <vt:lpstr>p4</vt:lpstr>
      <vt:lpstr>'p3'!Print_Area</vt:lpstr>
      <vt:lpstr>'p4'!Print_Area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</dc:creator>
  <cp:lastModifiedBy>EXC</cp:lastModifiedBy>
  <dcterms:created xsi:type="dcterms:W3CDTF">2012-08-01T07:46:56Z</dcterms:created>
  <dcterms:modified xsi:type="dcterms:W3CDTF">2012-08-01T07:51:08Z</dcterms:modified>
</cp:coreProperties>
</file>