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codeName="ThisWorkbook"/>
  <mc:AlternateContent xmlns:mc="http://schemas.openxmlformats.org/markup-compatibility/2006">
    <mc:Choice Requires="x15">
      <x15ac:absPath xmlns:x15ac="http://schemas.microsoft.com/office/spreadsheetml/2010/11/ac" url="F:\Work at Home\การพัฒนาองค์กรแบบบูรณาการ\ปี 65\ประเด็นที่ 4\แบบฟอร์มประเด็นที่4-ภาค+พื้นที่\"/>
    </mc:Choice>
  </mc:AlternateContent>
  <xr:revisionPtr revIDLastSave="0" documentId="8_{2581444B-0E12-43E8-97FF-F372214043CE}" xr6:coauthVersionLast="36" xr6:coauthVersionMax="36" xr10:uidLastSave="{00000000-0000-0000-0000-000000000000}"/>
  <bookViews>
    <workbookView xWindow="-105" yWindow="-105" windowWidth="23250" windowHeight="12570" tabRatio="906" activeTab="2" xr2:uid="{00000000-000D-0000-FFFF-FFFF00000000}"/>
  </bookViews>
  <sheets>
    <sheet name="cover" sheetId="4" r:id="rId1"/>
    <sheet name="วิธีการตรวจประเมิน" sheetId="122" r:id="rId2"/>
    <sheet name="แบบประเมินตนเอง" sheetId="86" r:id="rId3"/>
  </sheets>
  <definedNames>
    <definedName name="_xlnm.Print_Titles" localSheetId="2">แบบประเมินตนเอง!$1:$30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3" i="86" l="1"/>
  <c r="F34" i="86"/>
  <c r="F33" i="86"/>
  <c r="F92" i="86"/>
  <c r="I92" i="86" s="1"/>
  <c r="F90" i="86"/>
  <c r="I90" i="86" s="1"/>
  <c r="F89" i="86"/>
  <c r="I89" i="86" s="1"/>
  <c r="I93" i="86"/>
  <c r="F87" i="86"/>
  <c r="I87" i="86" s="1"/>
  <c r="F86" i="86"/>
  <c r="I86" i="86" s="1"/>
  <c r="F79" i="86"/>
  <c r="F78" i="86"/>
  <c r="H78" i="86" s="1"/>
  <c r="H66" i="86"/>
  <c r="F62" i="86"/>
  <c r="H62" i="86" s="1"/>
  <c r="F61" i="86"/>
  <c r="H61" i="86" s="1"/>
  <c r="F60" i="86"/>
  <c r="H60" i="86" s="1"/>
  <c r="F59" i="86"/>
  <c r="H59" i="86" s="1"/>
  <c r="F58" i="86"/>
  <c r="H58" i="86" s="1"/>
  <c r="F57" i="86"/>
  <c r="H57" i="86" s="1"/>
  <c r="F56" i="86"/>
  <c r="H56" i="86" s="1"/>
  <c r="F55" i="86"/>
  <c r="H55" i="86" s="1"/>
  <c r="F54" i="86"/>
  <c r="H54" i="86" s="1"/>
  <c r="F53" i="86"/>
  <c r="H53" i="86" s="1"/>
  <c r="F52" i="86"/>
  <c r="H52" i="86" s="1"/>
  <c r="F51" i="86"/>
  <c r="H51" i="86" s="1"/>
  <c r="F50" i="86"/>
  <c r="H50" i="86" s="1"/>
  <c r="F49" i="86"/>
  <c r="H49" i="86" s="1"/>
  <c r="F48" i="86"/>
  <c r="H48" i="86" s="1"/>
  <c r="F47" i="86"/>
  <c r="H47" i="86" s="1"/>
  <c r="F46" i="86"/>
  <c r="H46" i="86" s="1"/>
  <c r="F45" i="86"/>
  <c r="H45" i="86" s="1"/>
  <c r="F44" i="86"/>
  <c r="H44" i="86" s="1"/>
  <c r="F43" i="86"/>
  <c r="H43" i="86" s="1"/>
  <c r="F42" i="86"/>
  <c r="H42" i="86" s="1"/>
  <c r="F36" i="86"/>
  <c r="H36" i="86" s="1"/>
  <c r="F35" i="86"/>
  <c r="H35" i="86" s="1"/>
  <c r="H34" i="86"/>
  <c r="H33" i="86"/>
  <c r="F69" i="86"/>
  <c r="F98" i="86" l="1"/>
  <c r="G98" i="86" s="1"/>
  <c r="H98" i="86" l="1"/>
  <c r="I98" i="86"/>
  <c r="I102" i="86" s="1"/>
  <c r="F38" i="86" l="1"/>
  <c r="F39" i="86"/>
  <c r="F40" i="86"/>
  <c r="F41" i="86"/>
  <c r="F65" i="86"/>
  <c r="H65" i="86" s="1"/>
  <c r="F67" i="86"/>
  <c r="F68" i="86"/>
  <c r="F72" i="86"/>
  <c r="F73" i="86"/>
  <c r="F74" i="86"/>
  <c r="F63" i="86"/>
  <c r="H63" i="86" s="1"/>
  <c r="F66" i="86"/>
  <c r="F70" i="86"/>
  <c r="H70" i="86" s="1"/>
  <c r="F75" i="86"/>
  <c r="H75" i="86" s="1"/>
  <c r="F26" i="86"/>
  <c r="H26" i="86" s="1"/>
  <c r="F97" i="86" l="1"/>
  <c r="G97" i="86" s="1"/>
  <c r="F96" i="86"/>
  <c r="G96" i="86" l="1"/>
  <c r="I96" i="86" l="1"/>
  <c r="I100" i="86" s="1"/>
  <c r="H96" i="86"/>
  <c r="F10" i="86"/>
  <c r="H10" i="86" s="1"/>
  <c r="F25" i="86"/>
  <c r="H25" i="86" s="1"/>
  <c r="F23" i="86"/>
  <c r="H23" i="86" s="1"/>
  <c r="F22" i="86"/>
  <c r="H22" i="86" s="1"/>
  <c r="F20" i="86"/>
  <c r="H20" i="86" s="1"/>
  <c r="F19" i="86"/>
  <c r="H19" i="86" s="1"/>
  <c r="F17" i="86"/>
  <c r="H17" i="86" s="1"/>
  <c r="F16" i="86"/>
  <c r="H16" i="86" s="1"/>
  <c r="F15" i="86"/>
  <c r="H15" i="86" s="1"/>
  <c r="F14" i="86"/>
  <c r="H14" i="86" s="1"/>
  <c r="F12" i="86"/>
  <c r="H12" i="86" s="1"/>
  <c r="F11" i="86"/>
  <c r="H11" i="86" s="1"/>
  <c r="F8" i="86"/>
  <c r="H8" i="86" s="1"/>
  <c r="H39" i="86" l="1"/>
  <c r="H40" i="86"/>
  <c r="H41" i="86"/>
  <c r="H67" i="86"/>
  <c r="H68" i="86"/>
  <c r="H69" i="86"/>
  <c r="H72" i="86"/>
  <c r="H73" i="86"/>
  <c r="H74" i="86"/>
  <c r="H79" i="86"/>
  <c r="F99" i="86" l="1"/>
  <c r="H38" i="86"/>
  <c r="I97" i="86" l="1"/>
  <c r="I101" i="86" s="1"/>
  <c r="H97" i="86"/>
  <c r="G99" i="86"/>
</calcChain>
</file>

<file path=xl/sharedStrings.xml><?xml version="1.0" encoding="utf-8"?>
<sst xmlns="http://schemas.openxmlformats.org/spreadsheetml/2006/main" count="228" uniqueCount="145">
  <si>
    <t>คะแนนที่ได้</t>
  </si>
  <si>
    <t>น้ำหนัก</t>
  </si>
  <si>
    <t>เกณฑ์</t>
  </si>
  <si>
    <t>C</t>
  </si>
  <si>
    <t>J</t>
  </si>
  <si>
    <t>แนวทางการดำเนินงาน</t>
  </si>
  <si>
    <t>ลำดับ</t>
  </si>
  <si>
    <t>มีระบบการให้บริการประชาชนแบบออนไลน์</t>
  </si>
  <si>
    <t>มีกลไกการรับฟังและตอบสนองข้อร้องเรียนของผู้รับบริการ รวมทั้งระบบการติดตามและแก้ไขปัญหาที่ชัดเจน</t>
  </si>
  <si>
    <t>มีจุดประเมินผลความพึงพอใจ ณ จุดให้บริการในรูปแบบที่ง่ายและสะดวกต่อผู้ใช้บริการ</t>
  </si>
  <si>
    <t>หมายเหตุ</t>
  </si>
  <si>
    <t>มีการวิเคราะห์ผลการสำรวจและนำไปใช้ในการออกแบบระบบการให้บริการ</t>
  </si>
  <si>
    <t>รวม</t>
  </si>
  <si>
    <t>คะแนน</t>
  </si>
  <si>
    <t>ผลการประเมินคะแนน :</t>
  </si>
  <si>
    <t>หน่วยงาน</t>
  </si>
  <si>
    <t>มีการจัดสรรสิ่งอำนวยความสะดวกที่ สอดคล้องกับผลสำรวจความต้องการของผู้รับบริการ และความพร้อมของทรัพยากรที่มี เช่น น้ำดื่ม เก้าอี้นั่งพักรอ เป็นต้น</t>
  </si>
  <si>
    <t xml:space="preserve">มีการสำรวจ เพื่อให้ทราบความต้องการของผู้รับบริการกลุ่มเป้าหมายในแต่ละพื้นที่ให้บริการ  
ซึ่งต้องครอบคลุมประเด็น ดังนี้ ประเภทงานบริการ วันและเวลาเปิดให้บริการ  สถานที่ให้บริการ ความยาก-ง่ายในการเข้าถึงจุดบริการ  สิ่งอำนวยความสะดวกที่สำคัญ การรับรู้ข้อมูลข่าวสารเกี่ยวกับการให้บริการ
 </t>
  </si>
  <si>
    <t>มีการจัดลำดับขั้นตอนการบริการที่ง่ายต่อการให้บริการและรับบริการ เพื่อให้ประชาชนไม่ต้องรอคอยรับบริการนาน</t>
  </si>
  <si>
    <t>%</t>
  </si>
  <si>
    <t xml:space="preserve">      เพื่อให้ศูนย์ราชการสะดวก มีการให้บริการที่เป็นไปตามนโยบายของนายกรัฐมนตรี และมีมาตรฐานเดียวกัน จำเป็นต้องกำหนด หลักเกณฑ์ วิธีการในการปฏิบัติงาน รวมทั้งการติดตาม ประเมินผลการดำเนินการเพื่อนำไปสู่การรับรองมาตรฐานการให้บริการของศูนย์ราชการสะดวกต่อไป</t>
  </si>
  <si>
    <t>ศูนย์ราชการสะดวกคืออะไร</t>
  </si>
  <si>
    <t>แนวทางการดำเนินงานของศูนย์ราชการสะดวก (GECC)</t>
  </si>
  <si>
    <t>ผลการประเมิน</t>
  </si>
  <si>
    <r>
      <t xml:space="preserve">      ศูนย์ราชการสะดวก</t>
    </r>
    <r>
      <rPr>
        <b/>
        <sz val="16"/>
        <color theme="1"/>
        <rFont val="TH SarabunPSK"/>
        <family val="2"/>
      </rPr>
      <t>(Government Easy Contact Center : GECC)</t>
    </r>
    <r>
      <rPr>
        <sz val="16"/>
        <color theme="1"/>
        <rFont val="TH SarabunPSK"/>
        <family val="2"/>
      </rPr>
      <t>เป็นหน่วยงาน ที่ให้บริการประชาชนที่มุ่งเน้นการอำนวยความสะดวกโดยมีมาตรฐานระบบงานเชื่อมโยง การทำงานร่วมกัน ส่งมอบบริการด้วยใจเพื่อให้ประชาชนได้รับความสะดวก รวดเร็ว และเข้าถึงง่ายประชาชนมีความพึงพอใจต่อบริการของภาครัฐ</t>
    </r>
  </si>
  <si>
    <t xml:space="preserve">      การประชุมคณะรัฐมนตรี เมื่อวันที่ ๑ กันยายน ๒๕๕๘ นายกรัฐมนตรี ได้มอบนโยบาย ให้ทุกกระทรวง กรม และจังหวัด รวมทั้งรัฐวิสาหกิจที่เกี่ยวข้อง กำหนดให้มี “ศูนย์ราชการสะดวก (Government Easy Contact Center : GECC)” เพื่อเป็นหน่วยงานที่ทำหน้าที่ ให้คำแนะนำและอำนวยความสะดวกแก่ประชาชน ให้เกิดการให้บริการที่มีประสิทธิภาพ และสร้างความเชื่อมั่นให้แก่ประชาชนที่เดินทางมาติดต่อราชการกับหน่วยงานของรัฐ</t>
  </si>
  <si>
    <t>มีงานบริการที่ไม่ร้องขอสำเนาบัตรประชาชนและสำเนาทะเบียนบ้านจากผู้มารับบริการ</t>
  </si>
  <si>
    <t>เกณฑ์ที่ 3 เกณฑ์ด้านผลลัพธ์</t>
  </si>
  <si>
    <t>ความสะดวกในการติดต่อราชการโดยพิจารณาจาก ความรวดเร็ว ขั้นตอนสั้น  เข้าถึงบริการได้หลายช่องทาง</t>
  </si>
  <si>
    <t xml:space="preserve">การนำเทคโนโลยีมาช่วยในการให้บริการประชาชน จนทำให้สามารถใช้บริการได้จากทุกที่ทุกเวลา การติดตามสถานะงานบริการได้ ระบบการร้องเรียนที่มีประสิทธิภาพ </t>
  </si>
  <si>
    <t xml:space="preserve">เกณฑ์การผ่านการรับรองมาตรฐานศูนย์ราชการสะดวก คือ คะแนนรวมอย่างน้อย 70 คะแนน  </t>
  </si>
  <si>
    <t>สรุปผลการประเมิน</t>
  </si>
  <si>
    <t>ถ้าไม่ขึ้นข้อความใดๆ ถือว่า "ผ่าน"</t>
  </si>
  <si>
    <t>เกณฑ์ที่ ๒ ด้านคุณภาพ</t>
  </si>
  <si>
    <t>มีการจัดให้มีระบบคิว เพื่อให้บริการได้อย่างเป็นธรรม</t>
  </si>
  <si>
    <t>เกณฑ์ที่ 1 ด้านกายภาพ</t>
  </si>
  <si>
    <t xml:space="preserve">                 เวลาเปิดให้บริการ</t>
  </si>
  <si>
    <t xml:space="preserve">                 สถานที่บริการ</t>
  </si>
  <si>
    <t xml:space="preserve">                 พื้นที่ให้บริการ</t>
  </si>
  <si>
    <t xml:space="preserve">                  การจัดเตรียมวัสดุ/อุปกรณ์ หรือสิ่งอำนวยความสะดวกอื่นๆ</t>
  </si>
  <si>
    <t xml:space="preserve">                  ระบบคิว/จุดแรกรับ</t>
  </si>
  <si>
    <t xml:space="preserve">                  ระบบการประเมินความพึงพอใจ</t>
  </si>
  <si>
    <t xml:space="preserve">                                                                                                                                            *ให้ใส่ผลการประเมิน กรณีผ่าน = 1  กรณีไม่ผ่าน = 0</t>
  </si>
  <si>
    <t xml:space="preserve">มีจุดแรกรับ ในการช่วยอำนวยความสะดวกต่าง ๆ เช่น คัดกรองผู้รับบริการ ให้คำแนะนำในการขอรับบริการ หรือช่วยเตรียมเอกสาร กรอกแบบฟอร์มต่างๆ เพื่อเพิ่มประสิทธิภาพในการบริการและลดระยะเวลารอคอย </t>
  </si>
  <si>
    <t xml:space="preserve">ผลการประเมิน
</t>
  </si>
  <si>
    <t>สรุปผลการประเมินแต่ละด้าน</t>
  </si>
  <si>
    <t>(หมายเหตุ ถ้าขึ้นว่า "ไม่ผ่าน" ในช่องนี้ หมายถึงไม่ผ่านตามเกณฑ์ GECC เนื่องจากคะแนนเกณฑ์พื้นฐานทำได้ไม่ครบทุกข้อ)</t>
  </si>
  <si>
    <t>(หมายเหตุ ถ้าขึ้นว่า "ไม่ผ่าน" ในช่องนี้ หมายถึงไม่ผ่านตามเกณฑ์ GECC เนื่องจากคะแนนเกณฑ์ขั้นสูงทำได้ไม่ครบตามเกณฑ์)</t>
  </si>
  <si>
    <t>(หมายเหตุ ถ้าขึ้นว่า "ไม่ผ่าน" ในช่องนี้ หมายถึงไม่ผ่านตามเกณฑ์ GECC เนื่องจากคะแนนด้านผลลัพธ์ทำได้ไม่ครบตามเกณฑ์)</t>
  </si>
  <si>
    <t>คะเเนนด้านผลลัพธ์ (เต็ม 30 )</t>
  </si>
  <si>
    <t>เกณฑ์ที่ 2   ด้านคุณภาพ ประกอบไปด้วย</t>
  </si>
  <si>
    <t>คำอธิบาย</t>
  </si>
  <si>
    <t>กรณีผ่านตามเกณฑ์ฯ     ระบบจะไม่มีข้อความแจ้งเตือน</t>
  </si>
  <si>
    <t>1. การประเมินตามเกณฑ์ฯ ในแต่ละข้อ</t>
  </si>
  <si>
    <t xml:space="preserve">        *ให้ใส่ผลการประเมิน กรณีผ่าน = 1  กรณีไม่ผ่าน = 0</t>
  </si>
  <si>
    <t>วิธีการตรวจประเมิน</t>
  </si>
  <si>
    <r>
      <t xml:space="preserve">กรณีไม่ผ่านตามเกณฑ์ฯ ในข้อนั้น ๆ       ระบบจะมีข้อความแจ้งเตือน โดยจะแสดงคำว่า </t>
    </r>
    <r>
      <rPr>
        <b/>
        <sz val="16"/>
        <color rgb="FFFF0000"/>
        <rFont val="TH Sarabun New"/>
        <family val="2"/>
      </rPr>
      <t xml:space="preserve">" ไม่ผ่าน" </t>
    </r>
    <r>
      <rPr>
        <b/>
        <sz val="16"/>
        <color theme="1"/>
        <rFont val="TH Sarabun New"/>
        <family val="2"/>
      </rPr>
      <t>เพื่อจะได้ทราบว่า มีข้อใดที่ต้องดำเนินการปรับปรุงแก้ไขให้เป็นไปตามเกณฑ์ฯ  และให้ดำเนินการปรับปรุงให้เป็นไปตามเกณฑ์ฯ</t>
    </r>
  </si>
  <si>
    <t>2. สรุปผลการประเมินจะแบ่งออกเป็น 3 เกณฑ์</t>
  </si>
  <si>
    <t xml:space="preserve">โปรแกรมจะคำนวณคะแนนในรูปแบบของ % ตามเกณฑ์ฯ แต่ละด้าน </t>
  </si>
  <si>
    <t>โดยแบ่งเป็น</t>
  </si>
  <si>
    <t>ที่มาและความสำคัญ</t>
  </si>
  <si>
    <t>มีระบบการขนส่งที่เข้าถึงสถานที่บริการ เพื่อให้สะดวกต่อการเดินทาง โดยสามารถเข้าถึงสถานที่ด้วยรถสาธารณะ</t>
  </si>
  <si>
    <t>มีขนาดและพื้นที่ใช้งานสะดวกต่อการเอื้อมจับ (พื้นที่ว่างด้านข้างสำหรับการเคลื่อนไหวร่างกายที่สบาย) และออกแบบจัดวางเอกสารให้สามารถให้บริการได้อย่างรวดเร็ว</t>
  </si>
  <si>
    <t>ในจุดที่สำคัญหรืออันตรายต้องออกแบบหรือจัดให้สามารถมองเห็นได้ชัดเจนตามหลักสากลทั้งขณะยืนหรือรถล้อเลื่อน (เช่น ติดแถบเตือนให้ระมัดระวังบริเวณจุดพื้นที่ต่างระดับ)</t>
  </si>
  <si>
    <t>มีการจัดให้มีแสงสว่างอย่างเพียงพอที่จะไม่ทำให้เกิดอันตราย และไม่เป็นอุปสรรคต่อการให้บริการ</t>
  </si>
  <si>
    <t>มีการกำหนดพื้นที่เขตปลอดบุหรี่ และ/หรือ จัดให้มีเขตสูบบุหรี่เป็นการเฉพาะได้ในบริเวณที่เหมาะสม</t>
  </si>
  <si>
    <t>มีการวิเคราะห์ประเมินความต้องการด้านกำลังคนที่จำเป็น และจัดสรรบุคลากรให้เหมาะสมในการให้บริการในช่วงพักทานอาหาร หรือช่วงเวลาที่มีผู้รับบริการเข้ามาใช้บริการมาก</t>
  </si>
  <si>
    <t>เจ้าหน้าที่สามารถริเริ่มและพัฒนาการให้บริการจนเกิดความประทับใจแก่ผู้รับบริการ</t>
  </si>
  <si>
    <t>มีการทบทวนแผนบริหารความต่อเนื่องของหน่วยงาน</t>
  </si>
  <si>
    <t>ความพึงพอใจของประชาชนในการรับบริการ</t>
  </si>
  <si>
    <t>การพิจารณาจากวิธีการสำรวจและความน่าเชื่อในการจัดเก็บแบบสอบถามความพึงพอใจของประชาชนในการรับบริการที่ทางศูนย์ราชการสะดวกจัดทำขึ้น เช่น สัดส่วนของกลุ่มตัวอย่างกับผู้มารับบริการทั้งหมด ความถี่ในการจัดเก็บข้อมูล เป็นต้น (๖ คะแนน)</t>
  </si>
  <si>
    <t>ระยะเวลาในการให้บริการโดยพิจารณาระยะเวลาที่หน่วยงานกำหนดไว้ในคู่มือประชาชน หรือมาตรฐานที่หน่วยงานกำหนด โดยสุ่มสัมภาษณ์อย่างน้อย ๓ คน และลงคะแนนทั้ง ๓ คน จากนั้นให้ทำการหาค่าเฉลี่ยของคะแนนทั้ง ๓ คน (๕ คะแนน)</t>
  </si>
  <si>
    <t>จำนวนช่องทางการให้บริการ (๕ คะแนน)</t>
  </si>
  <si>
    <t>การมีระบบเพื่อให้บริการได้จากทุกที่ เช่น ระบบการจองคิว ระบบการให้บริการ ระบบการชำระเงิน ระบบการให้ข้อมูลเพื่อติดตามสถานะการให้บริการ ระบบการร้องเรียน เป็นต้น (๕ คะแนน)</t>
  </si>
  <si>
    <t>ร้อยละของผู้ใช้บริการผ่านระบบออนไลน์ คิดเป็นร้อยละเท่าใดของกลุ่มเป้าหมาย (๕ คะแนน)</t>
  </si>
  <si>
    <r>
      <t>เกณฑ์ที่ 1 ด้านกายภาพ ประกอบไปด้วยเกณฑ์ทั้งหมด 14 ข้อ ซึ่งจะต้องดำเนินการให้</t>
    </r>
    <r>
      <rPr>
        <b/>
        <u/>
        <sz val="20"/>
        <rFont val="TH Sarabun New"/>
        <family val="2"/>
      </rPr>
      <t xml:space="preserve">ครบทั้ง 14 ข้อ (ไม่มีคะแนน) </t>
    </r>
  </si>
  <si>
    <t>ประจำปีงบประมาณ พ.ศ. ๒๕๖๕</t>
  </si>
  <si>
    <t xml:space="preserve">การให้บริการนอกเวลาราชการ หรือตามเวลาที่สอดคล้องกับผลการสำรวจความต้องการของผู้รับบริการในแต่ละพื้นที่ เช่น
- วันจันทร์ - ศุกร์ (เวลา 17.00 - 19.00 น.)
- วัน - เวลาราชการ แต่เพิ่มเวลาพักเที่ยง วันเสาร์-อาทิตย์ (เวลา 09.00 - 12.00 น.) เป็นต้น  </t>
  </si>
  <si>
    <t>มีป้าย/สัญลักษณ์ บอกทิศทางหรือตำแหน่งที่ตั้งของจุดในการเข้าถึงจุดให้บริการอย่างสะดวกและชัดเจน (ให้พิจารณาจากป้ายบอกทิศทางหรือตำแหน่งจุดให้บริการภายในหน่วยงาน)</t>
  </si>
  <si>
    <t>มีการออกแบบสถานที่คำนึงถึงผู้พิการ สตรีมีครรภ์ และผู้สูงอายุ เช่น จุดให้บริการอยู่ชั้น 1 (กรณีไม่มีลิฟท์) มีทางลาดสำหรับรถเข็น มีพื้นที่ว่างใต้เคาน์เตอร์ให้รถเข็นคนพิการสามารถเข้าได้โดยไม่มีสิ่งกีดขวาง เป็นต้น 
(หมายเหตุ ควรพิจารณาในเรื่องการใช้ได้จริงของสถานที่โดยให้ทดสอบด้วย)</t>
  </si>
  <si>
    <t xml:space="preserve">มีการออกแบบผังงาน และระบบการให้บริการระหว่าง “จุดก่อนเข้าสู่บริการ” และ “จุดให้บริการ” ที่อำนวยความสะดวกทั้งสำหรับเจ้าหน้าที่ และประชาชน เพื่อให้สามารถให้บริการประชาชนได้อย่างรวดเร็ว โดยคำนึงถึงลักษณะและปริมาณงานที่ให้บริการ
(หมายเหตุ ต้องโล่ง โปร่ง ไม่แออัด และคำนึงถึงการให้บริการผู้มาใช้บริการได้อย่างต่อเนื่อง)
</t>
  </si>
  <si>
    <t>มีห้องน้ำที่สะอาด และถูกสุขลักษณะ 
(กรณีที่ห้องน้ำไม่อยู่ในอำนาจการบริหารจัดการของหน่วยงานเอง ให้พิจารณาจากการมีส่วนร่วมในการบริหารจัดการ)</t>
  </si>
  <si>
    <t xml:space="preserve">       เกณฑ์ขั้นสูงมี 22 ข้อ
 ข้อละ 2 คะแนน 20 ข้อ และข้อละ 5 คะแนน 2 ข้อ รวม 50 คะแนน
        (ต้องดำเนินการให้ได้อย่างน้อย 35 คะแนน)</t>
  </si>
  <si>
    <t xml:space="preserve">
เกณฑ์พื้นฐาน  มี 20 ข้อ 
ข้อละ 1 คะแนน  รวม 20 คะแนน 
    ** ต้องดำเนินการให้ครบทุกข้อ **
</t>
  </si>
  <si>
    <t>มีการดำเนินการเพื่อลดความเสี่ยงจากการแพร่กระจายของเชื้อไวรัสโคโรนา 2019 ให้กับประชาชนที่มาติดต่อ และเจ้าหน้าที่ผู้ปฏิบัติงานในสถานที่ให้บริการ</t>
  </si>
  <si>
    <t xml:space="preserve">มีการจัดภูมิทัศน์ให้เอื้ออำนวยต่อการพักผ่อนหย่อนใจของประชาชน และออกแบบอาคารหรือสถานที่ให้มีอุปกรณ์ สิ่งอำนวยความสะดวก หรือบริการเพื่อให้คนพิการสามารถเข้าถึงได้อย่างน้อย 11 รายการ ตามข้อ ๕ ของกฎกระทรวงการพัฒนาสังคมและความมั่นคงของมนุษย์
</t>
  </si>
  <si>
    <t>มีการจัดการขยะอย่างมีประสิทธิภาพ</t>
  </si>
  <si>
    <t>มีการส่งเสริมการใช้พลังงานสีเขียวหรือพลังงานทดแทน</t>
  </si>
  <si>
    <t>มีงานบริการ ณ ศูนย์ราชการสะดวก ครอบคลุมประเภทงาน ดังนี้ งานบริการตามภารกิจของหน่วยงาน ,งานบริการข้อมูลข่าวสารของหน่วยงานภาครัฐทุกหน่วยงาน และงานด้านการรับเรื่องราวร้องทุกข์</t>
  </si>
  <si>
    <t>มีการกำหนดผู้รับผิดชอบ ผู้ประสานงาน/เจ้าของงาน เบอร์โทรติดต่อ และช่องทางการติดต่อไว้อย่างชัดเจน</t>
  </si>
  <si>
    <t xml:space="preserve">มีการจัดทำคู่มือการปฏิบัติงานสำหรับเจ้าหน้าที่ที่ครอบคลุม ถูกต้อง และทันสมัย โดยมีการระบุขั้นตอน ระยะเวลาค่าธรรมเนียม และข้อมูลจำเป็นสำหรับการปฏิบัติงานไว้ในคู่มือฯ อย่างชัดเจน และทบทวนปรับปรุงให้ทันสมัยอยู่เสมอ
</t>
  </si>
  <si>
    <t>มีระบบแจ้งเตือนการให้บริการและระบบการติดตามสถานะผู้รับบริการ เช่น การติดตามรอบเวลาการต่อใบอนุญาตโดยการส่งข้อมูลแจ้งเตือนให้มาต่อใบอนุญาต หรือออกแบบระบบสารสนเทศให้ผู้รับบริการเข้าตรวจสอบขั้นตอนสถานะ การรับบริการในงานที่ไม่แล้วเสร็จในทันที เป็นต้น</t>
  </si>
  <si>
    <t xml:space="preserve">มีการนำผลจากการติดตามงานมาดำเนินการปรับปรุงงานจนเกิดผลลัพธ์ที่ดีอย่างต่อเนื่อง และการให้บริการได้ถูกต้อง รวดเร็ว สามารถลดต้นทุน ลดการสูญเสียและเกิดคุณค่าที่เป็นประโยชน์ต่อผู้รับบริการ
</t>
  </si>
  <si>
    <t>เกิดผลลัพธ์ความพึงพอใจของผู้รับบริการไม่น้อยกว่าร้อยละ ๘๐</t>
  </si>
  <si>
    <t xml:space="preserve">กรณีเกิดข้อร้องเรียนในการให้บริการ ข้อร้องเรียนนั้นได้รับการแก้ไขจนเป็นที่ยุติไม่น้อยกว่าร้อยละ 80 </t>
  </si>
  <si>
    <t>มีการพัฒนาเพิ่มช่องทางการให้บริการ การให้คำปรึกษา รวมทั้งช่องทางการรับเรื่องร้องเรียนผ่านทางโทรศัพท์หรือ ศูนย์ Hotline หรือช่องทางอื่น ๆ ที่สอดคล้องกับความต้องการของผู้รับบริการ</t>
  </si>
  <si>
    <t>มีการจัดทำแผนการติดตามผลการดำเนินการของศูนย์ราชการสะดวกที่ชัดเจน ซึ่งประกอบด้วย หัวข้อเรื่องที่ติดตาม ผู้รับผิดชอบ ระยะเวลาดำเนินการ ผลดำเนินการ และข้อเสนอการปรับปรุงพัฒนาให้ดีขึ้นอย่างต่อเนื่อง</t>
  </si>
  <si>
    <t xml:space="preserve">มีระบบการติดตามปัญหาที่เกิดจากการให้บริการที่ชัดเจน 
</t>
  </si>
  <si>
    <t xml:space="preserve">มีการค้นหาปัญหา/อุปสรรคของการให้บริการที่เกิดขึ้นและคาดว่าจะเกิดขึ้น และนำไปแก้ไขปรับปรุงให้การบริการดียิ่งขึ้น 
</t>
  </si>
  <si>
    <t xml:space="preserve">มีการแลกเปลี่ยนเรียนรู้เกี่ยวกับปัญหาในการปฏิบัติงาน และการปรับปรุงงาน รวมถึงการร่วมกันทบทวนระบบงานเพื่อออกแบบงานใหม่/สร้างนวัตกรรมในการให้บริการ
</t>
  </si>
  <si>
    <t>มีการบูรณาการการทำงานระหว่างหน่วยงานที่เกี่ยวข้อง สอดคล้องกับทรัพยากรที่มีจำกัด โดยมีการเชื่อมโยงข้อมูลระหว่างหน่วยงาน เพื่อลดความซ้ำซ้อนและความผิดพลาดในการกรอกข้อมูล รวมทั้ง การใช้ทรัพยากรร่วมกันอย่างคุ้มค่า</t>
  </si>
  <si>
    <t xml:space="preserve">มีการพัฒนาและดูแลรักษาระบบโทรศัพท์ของ Call center ให้มีคุณสมบัติ ดังนี้
- สามารถเลือกติดต่อกับเจ้าหน้าที่ได้หรือประสานส่งต่อ
 - มีระบบเก็บข้อมูลของผู้รับบริการ เพื่อช่วยในการสืบค้นข้อมูลประวัติการขอรับบริการ 
 - มีการจัดทำฐานข้อมูลครอบคลุมข้อมูลที่ผู้รับบริการสอบถาม และมีการปรับปรุงข้อมูลให้เป็นปัจจุบัน
</t>
  </si>
  <si>
    <t xml:space="preserve">มีการกำหนดมาตรฐานในการให้บริการของ Call Center ไว้อย่างชัดเจน เช่น  
- โทรศัพท์ดังไม่เกิน ๓ ครั้ง
- อัตราสูงสุดที่ยอมให้สายหลุดไปไม่สามารถรับได้ในการติดต่อครั้งแรก ไม่เกิน ๕%
- การให้บริการได้สำเร็จในการติดต่อครั้งแรก
</t>
  </si>
  <si>
    <t xml:space="preserve">เจ้าหน้าที่ Call center สามารถปฏิบัติงานได้ตามมาตรฐานที่กำหนด </t>
  </si>
  <si>
    <t xml:space="preserve">มีแผนการบริหารความต่อเนื่องในการให้บริการกรณีที่เกิดภาวะฉุกเฉิน หรือภัยพิบัติ โดยเตรียมทรัพยากร
ที่สำคัญ เช่น สถานที่ให้บริการสำรอง บุคลากร ข้อมูลสารสนเทศคู่ค้าหรือผู้มีส่วนได้ส่วนเสีย วัสดุอุปกรณ์ต่าง ๆ เป็นต้น
</t>
  </si>
  <si>
    <t xml:space="preserve">มีการฝึกซ้อมตามแผนอย่างต่อเนื่อง </t>
  </si>
  <si>
    <t>มีการสร้างความเข้าใจ และสื่อสารข้อมูลที่เกี่ยวข้องให้เจ้าหน้าที่ ผู้รับบริการ และผู้มีส่วนได้ส่วนเสียได้รับทราบ</t>
  </si>
  <si>
    <t>มีการสร้างสิ่งจูงใจแก่บุคลากรปฏิบัติงาน นอกเหนือจากการประเมินเลื่อนขั้นเงินเดือนตามปกติ</t>
  </si>
  <si>
    <t>มีการเพิ่มศักยภาพและทักษะในการปฏิบัติงานที่จำเป็นและทันสมัยให้กับเจ้าหน้าที่ เช่น จัดฝึกอบรม สัมมนาระดมสมอง ศึกษาดูงาน เป็นต้น อย่างต่อเนื่อง เพื่อให้เจ้าหน้าที่สามารถให้บริการได้อย่างถูกต้อง รวดเร็ว และมีจิตบริการ</t>
  </si>
  <si>
    <t xml:space="preserve">เจ้าหน้าที่มีทักษะในการให้บริการ ครอบคลุมเรื่องสำคัญ ดังนี้
- สามารถตอบคำถามพื้นฐานให้กับผู้รับบริการได้
- สามารถแก้ไข/รับมือกับสถานการณ์ที่เกิดขึ้นได้ตามมาตรฐานการให้บริการ
- การสื่อสารและช่วยเหลือผู้รับบริการด้วยไมตรีจิต
</t>
  </si>
  <si>
    <t xml:space="preserve">เจ้าหน้าที่สามารถปฏิบัติงานได้ตามมาตรฐานที่กำหนดไว้ในแต่ละช่องทางของระบบการให้บริการออนไลน์ที่พัฒนาขึ้น ซึ่งอาจรวมถึงระบบการร้องเรียนออนไลน์ และมีการกำหนดมาตรฐานการให้บริการในแต่ละช่องทางที่ได้เปิดให้บริการไว้อย่างชัดเจนและเหมาะสมสอดคล้องกับความต้องการของผู้รับบริการ  เช่น 
- การติดต่อผ่านอีเมล์ มีการตอบกลับภายใน ๒๔ ชั่วโมง
- การติดต่อผ่านระบบ Chat หรือ Line มีการตอบกลับภายใน 15 นาที
- การติดต่อผ่าน Facebook มีการตอบกลับภายใน 1 ชั่วโมง เป็นต้น
</t>
  </si>
  <si>
    <t>๑. ด้านสถานที่  (๔ ข้อ)</t>
  </si>
  <si>
    <t>๒. ด้านการบริการ (๒๖ ข้อ)</t>
  </si>
  <si>
    <t xml:space="preserve">๓. ด้านบุคลากร (๖ ข้อ) </t>
  </si>
  <si>
    <t xml:space="preserve">๔. ด้านเทคโนโลยี (๔ ข้อ) </t>
  </si>
  <si>
    <t>มีระบบจัดเก็บข้อมูลและระบบวิเคราะห์ฐานข้อมูลที่มีความครอบคลุม ถูกต้อง และทันสมัยสอดคล้องกับความต้องการใช้งาน เพื่ออำนวยความสะดวกในการปฏิบัติงาน และพัฒนาระบบการให้บริการต่อไป</t>
  </si>
  <si>
    <t>มีระบบเทคโนโลยีที่มีความมั่นคง ปลอดภัย และน่าเชื่อถือ</t>
  </si>
  <si>
    <t>คิดค้นและแสวงหาวิธีการ หรือแนวทางใหม่ ๆ ทำให้เกิดผลในการปรับปรุงและออกแบบการให้บริการสาธารณะให้สามารถตอบสนองปัญหาความต้องการของประชาชนได้อย่างมีคุณภาพ</t>
  </si>
  <si>
    <t>ให้บริการเชื่อมโยงแบบเรียลไทม์ในทุกเวลาและสถานที่ ตลอดจนสามารถวิเคราะห์ข้อมูลที่ซับซ้อนเพื่อช่วยการบริการให้สามารถตอบสนองต่อความต้องการประชาชนได้ทุกที่ ทุกเวลา ทุกช่องทาง ทุกอุปกรณ์</t>
  </si>
  <si>
    <t xml:space="preserve">๕. เงื่อนไขพิเศษเพิ่มเติม (๒ ข้อ ข้อละ ๕ คะแนน) </t>
  </si>
  <si>
    <t>การพัฒนาศูนย์ราชการสะดวกสู่ความเป็นเลิศ : ระบุถึงลักษณะความโดดเด่นของศูนย์ราชการสะดวกที่มีความพิเศษมากกว่าศูนย์ราชการแห่งอื่น</t>
  </si>
  <si>
    <t xml:space="preserve">การดำเนินการยกระดับศูนย์ราชการสะดวกตามแนวปฏิบัติที่ดี
</t>
  </si>
  <si>
    <t>การสุ่มสัมภาษณ์ผู้รับบริการ (Spot Check) เกี่ยวกับความคาดหวังและความพึงพอใจ อย่างน้อย 3 คน และให้คะแนนตามตาราง (๔ คะแนน)</t>
  </si>
  <si>
    <t xml:space="preserve">          ใส่ระดับคะแนนที่ทำได้จริง เช่นทำได้ ๒ ข้อ ก็ให้ใส่หมายเลข ๒ ในช่อง</t>
  </si>
  <si>
    <t>คะแนนเกณฑ์พื้นฐาน (เต็ม 20)</t>
  </si>
  <si>
    <t>คะแนนเกณฑ์ขั้นสูง (เต็ม 50  )</t>
  </si>
  <si>
    <t>ต้องได้ 2๐ %</t>
  </si>
  <si>
    <t>ต้องได้อย่างน้อย 35%</t>
  </si>
  <si>
    <t>ต้องได้อย่างน้อย 15%</t>
  </si>
  <si>
    <t>โดยมีคะแนนผ่านเกณฑ์พื้นฐาน 20 คะแนน(ต้องผ่านทุกข้อ) เกณฑ์ขั้นสูงอย่างน้อย 35 คะแนน และเกณฑ์ ด้านผลลัพท์ อย่างน้อย 15 คะเเนน</t>
  </si>
  <si>
    <r>
      <t xml:space="preserve">เกณฑ์ที่ 1   ด้านกายภาพ ประกอบไปด้วยเกณฑ์ทั้งหมด 14 ข้อ </t>
    </r>
    <r>
      <rPr>
        <b/>
        <sz val="16"/>
        <color rgb="FFFF0000"/>
        <rFont val="TH Sarabun New"/>
        <family val="2"/>
      </rPr>
      <t>(สำนักงานสรรพสามิตพื้นที่/พื้นที่สาขา ที่จะเข้าร่วมการรับรองฯ ปี 2565 จ</t>
    </r>
    <r>
      <rPr>
        <sz val="16"/>
        <color rgb="FFFF0000"/>
        <rFont val="TH Sarabun New"/>
        <family val="2"/>
      </rPr>
      <t>ะ</t>
    </r>
    <r>
      <rPr>
        <b/>
        <sz val="16"/>
        <color rgb="FFFF0000"/>
        <rFont val="TH Sarabun New"/>
        <family val="2"/>
      </rPr>
      <t>ต้องดำเนินการให้ครบทั้ง 14 ข้อ</t>
    </r>
    <r>
      <rPr>
        <sz val="16"/>
        <color theme="1"/>
        <rFont val="TH Sarabun New"/>
        <family val="2"/>
      </rPr>
      <t xml:space="preserve"> </t>
    </r>
    <r>
      <rPr>
        <b/>
        <sz val="16"/>
        <color rgb="FFFF0000"/>
        <rFont val="TH Sarabun New"/>
        <family val="2"/>
      </rPr>
      <t xml:space="preserve">(ไม่มีคะแนน)) </t>
    </r>
  </si>
  <si>
    <r>
      <t xml:space="preserve">      เกณฑ์พื้นฐาน  มี 20 ข้อ ข้อละ 1 คะแนน  รวม 20 คะแนน  </t>
    </r>
    <r>
      <rPr>
        <b/>
        <sz val="16"/>
        <color rgb="FFFF0000"/>
        <rFont val="TH Sarabun New"/>
        <family val="2"/>
      </rPr>
      <t>(สำนักงานสรรพสามิตพื้นที่/พื้นที่สาขา ที่จะเข้าร่วมการรับรองฯ ปี 2565 ** ต้องดำเนินการให้ครบทุกข้อ **)</t>
    </r>
    <r>
      <rPr>
        <sz val="16"/>
        <color rgb="FFFF0000"/>
        <rFont val="TH Sarabun New"/>
        <family val="2"/>
      </rPr>
      <t xml:space="preserve">
</t>
    </r>
  </si>
  <si>
    <r>
      <t xml:space="preserve">      เกณฑ์ขั้นสูง  มี 20 ข้อ ข้อละ 2 คะแนน  รวม 40 คะแนน และข้อละ ๕ คะแนน จำนวน ๒ ข้อ รวมคะแนนทั้งสิ้น ๕๐ คะเนน </t>
    </r>
    <r>
      <rPr>
        <b/>
        <sz val="16"/>
        <color rgb="FFFF0000"/>
        <rFont val="TH Sarabun New"/>
        <family val="2"/>
      </rPr>
      <t>(สำนักงานสรรพสามิตพื้นที่/พื้นที่สาขา ที่จะเข้าร่วมการรับรองฯ ปี 2565</t>
    </r>
    <r>
      <rPr>
        <sz val="16"/>
        <color rgb="FF000000"/>
        <rFont val="TH Sarabun New"/>
        <family val="2"/>
      </rPr>
      <t xml:space="preserve"> </t>
    </r>
    <r>
      <rPr>
        <b/>
        <sz val="16"/>
        <color rgb="FFFF0000"/>
        <rFont val="TH Sarabun New"/>
        <family val="2"/>
      </rPr>
      <t>ต้องดำเนินการให้ได้อย่างน้อย 35 คะแนน</t>
    </r>
    <r>
      <rPr>
        <sz val="16"/>
        <color rgb="FFFF0000"/>
        <rFont val="TH Sarabun New"/>
        <family val="2"/>
      </rPr>
      <t>)</t>
    </r>
  </si>
  <si>
    <t xml:space="preserve">คะแนนเกณฑ์พื้นฐาน (เต็ม 20) </t>
  </si>
  <si>
    <t>(สำนักงานสรรพสามิตพื้นที่/พื้นที่สาขา ที่จะเข้าร่วมการรับรองฯ ปี 2565 ** ต้องดำเนินการให้ครบทุกข้อ **)</t>
  </si>
  <si>
    <t>คะแนนเกณฑ์ขั้นสูง (เต็ม 50 )</t>
  </si>
  <si>
    <t>(สำนักงานสรรพสามิตพื้นที่/พื้นที่สาขา ที่จะเข้าร่วมการรับรองฯ ปี 2565 ต้องดำเนินการให้ได้อย่างน้อย 35 คะแนน)</t>
  </si>
  <si>
    <t>(สำนักงานสรรพสามิตพื้นที่/พื้นที่สาขา ที่จะเข้าร่วมการรับรองฯ ปี 2564 จะต้องได้คะแนนอย่างน้อย 15 คะแนน จึงจะผ่าน)</t>
  </si>
  <si>
    <t xml:space="preserve">              สำนักงานสรรพสามิตพื้นที่/พื้นที่สาขา ดำเนินการตรวจประเมินมาตรฐานการให้บริการตามเกณฑ์มาตรฐานการให้บริการของศูนย์ราชการสะดวก ประจำปี พ.ศ. ๒๕๖๕   โดยตรวจประเมินฯ                           ทั้งหมด 3 เกณฑ์ ได้แก่</t>
  </si>
  <si>
    <r>
      <t xml:space="preserve">เกณฑ์ที่ 3   ด้านผลลัพธ์  </t>
    </r>
    <r>
      <rPr>
        <b/>
        <sz val="16"/>
        <color rgb="FFFF0000"/>
        <rFont val="TH Sarabun New"/>
        <family val="2"/>
      </rPr>
      <t>(สำนักงานสรรพสามิตพื้นที่/พื้นที่สาขา ที่จะเข้าร่วมการรับรองฯ ปี 2565 จะต้องได้คะแนนอย่างน้อย 15 คะแนน จึงจะผ่าน)</t>
    </r>
  </si>
  <si>
    <t xml:space="preserve">คู่มือการประเมินตนเองของสำนักงานสรรพสามิตพื้นที่/พื้นที่สาขา 
มาตรฐานการให้บริการของกรมสรรพสามิต
ประจำปีงบประมาณ พ.ศ. 2565
</t>
  </si>
  <si>
    <t xml:space="preserve">วิธีการประเมินตนเองตาม  
แบบประเมินระบบการให้บริการของหน่วยงาน (Self – Assessment Report)   
ของสำนักงานสรรพสามิตพื้นที่/พื้นที่สาขา ตามมาตรฐานการให้บริการของกรมสรรพสามิต
ประจำปีงบประมาณ พ.ศ. 2565
</t>
  </si>
  <si>
    <r>
      <t xml:space="preserve">           การตรวจประเมินโดยนำคะแนนที่ได้ในแต่ละข้อ กรอกลงใน </t>
    </r>
    <r>
      <rPr>
        <b/>
        <sz val="16"/>
        <color rgb="FF0066FF"/>
        <rFont val="TH Sarabun New"/>
        <family val="2"/>
      </rPr>
      <t>"แบบประเมินระบบการให้บริการของหน่วยงาน (Self – Assessment Report)</t>
    </r>
    <r>
      <rPr>
        <sz val="16"/>
        <color theme="1"/>
        <rFont val="TH Sarabun New"/>
        <family val="2"/>
      </rPr>
      <t xml:space="preserve">" ในช่อง </t>
    </r>
    <r>
      <rPr>
        <b/>
        <sz val="16"/>
        <color rgb="FFFF0000"/>
        <rFont val="TH Sarabun New"/>
        <family val="2"/>
      </rPr>
      <t>"ผลการประเมิน"</t>
    </r>
    <r>
      <rPr>
        <sz val="16"/>
        <color theme="1"/>
        <rFont val="TH Sarabun New"/>
        <family val="2"/>
      </rPr>
      <t xml:space="preserve"> ของแต่ละสำนักงานสรรพสามิตพื้นที่/พื้นที่สาขา โดยให้ใส่ผลการประเมิน ดังนี้ กรณีผ่านตามเกณฑ์ฯ ให้ใส่ 1  กรณีไม่ผ่านตามเกณฑ์ ให้ใส่ 0 (ดังภาพ)</t>
    </r>
  </si>
  <si>
    <t xml:space="preserve">แบบประเมินระบบการให้บริการของหน่วยงาน  (Self – Assessment Report)   </t>
  </si>
  <si>
    <t>ผลการประเมิน
เกณฑ์พื้นฐาน/เกณฑ์ขั้นสูง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</si>
</sst>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[$-D00041E]0"/>
    <numFmt numFmtId="188" formatCode="0.0%"/>
    <numFmt numFmtId="189" formatCode="[$-D00041E]0.0"/>
    <numFmt numFmtId="190" formatCode="[$-D00041E]0.#"/>
    <numFmt numFmtId="191" formatCode="[$-D00041E]0.00"/>
  </numFmts>
  <fonts count="52" x14ac:knownFonts="1">
    <font>
      <sz val="11"/>
      <color theme="1"/>
      <name val="Tahoma"/>
      <family val="2"/>
      <charset val="222"/>
      <scheme val="minor"/>
    </font>
    <font>
      <b/>
      <sz val="14"/>
      <color theme="1"/>
      <name val="TH SarabunIT๙"/>
      <family val="2"/>
    </font>
    <font>
      <sz val="14"/>
      <color theme="1"/>
      <name val="TH SarabunIT๙"/>
      <family val="2"/>
    </font>
    <font>
      <sz val="16"/>
      <color theme="1"/>
      <name val="Wingdings"/>
      <charset val="2"/>
    </font>
    <font>
      <sz val="12"/>
      <color theme="1"/>
      <name val="Wingdings"/>
      <charset val="2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IT๙"/>
      <family val="2"/>
    </font>
    <font>
      <b/>
      <sz val="16"/>
      <color theme="1"/>
      <name val="TH SarabunIT๙"/>
      <family val="2"/>
    </font>
    <font>
      <sz val="14"/>
      <color rgb="FFFF0000"/>
      <name val="TH SarabunIT๙"/>
      <family val="2"/>
    </font>
    <font>
      <b/>
      <sz val="14"/>
      <color rgb="FFFF0000"/>
      <name val="TH SarabunIT๙"/>
      <family val="2"/>
    </font>
    <font>
      <b/>
      <sz val="14"/>
      <color rgb="FF00B050"/>
      <name val="TH SarabunIT๙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20"/>
      <color theme="1"/>
      <name val="TH Sarabun New"/>
      <family val="2"/>
    </font>
    <font>
      <b/>
      <sz val="20"/>
      <color rgb="FFFF0000"/>
      <name val="TH Sarabun New"/>
      <family val="2"/>
    </font>
    <font>
      <sz val="20"/>
      <color theme="1"/>
      <name val="TH Sarabun New"/>
      <family val="2"/>
    </font>
    <font>
      <sz val="20"/>
      <color rgb="FF000000"/>
      <name val="TH Sarabun New"/>
      <family val="2"/>
    </font>
    <font>
      <b/>
      <sz val="20"/>
      <color rgb="FF000000"/>
      <name val="TH Sarabun New"/>
      <family val="2"/>
    </font>
    <font>
      <b/>
      <sz val="20"/>
      <color theme="0"/>
      <name val="TH Sarabun New"/>
      <family val="2"/>
    </font>
    <font>
      <b/>
      <sz val="20"/>
      <name val="TH Sarabun New"/>
      <family val="2"/>
    </font>
    <font>
      <sz val="20"/>
      <name val="TH Sarabun New"/>
      <family val="2"/>
    </font>
    <font>
      <b/>
      <u/>
      <sz val="20"/>
      <name val="TH Sarabun New"/>
      <family val="2"/>
    </font>
    <font>
      <b/>
      <sz val="14"/>
      <color theme="0"/>
      <name val="TH SarabunIT๙"/>
    </font>
    <font>
      <b/>
      <sz val="18"/>
      <color rgb="FF000000"/>
      <name val="TH Sarabun New"/>
      <family val="2"/>
    </font>
    <font>
      <b/>
      <sz val="26"/>
      <color theme="0"/>
      <name val="TH Sarabun New"/>
      <family val="2"/>
    </font>
    <font>
      <b/>
      <sz val="20"/>
      <color theme="0"/>
      <name val="TH SarabunIT๙"/>
      <family val="2"/>
    </font>
    <font>
      <b/>
      <sz val="16"/>
      <color theme="0"/>
      <name val="TH SarabunIT๙"/>
    </font>
    <font>
      <b/>
      <sz val="18"/>
      <color theme="0"/>
      <name val="TH SarabunIT๙"/>
    </font>
    <font>
      <b/>
      <sz val="16"/>
      <color rgb="FF00B050"/>
      <name val="TH SarabunIT๙"/>
    </font>
    <font>
      <b/>
      <sz val="14"/>
      <color rgb="FFFF0000"/>
      <name val="TH SarabunIT๙"/>
    </font>
    <font>
      <sz val="16"/>
      <color rgb="FFFF0000"/>
      <name val="TH Sarabun New"/>
      <family val="2"/>
    </font>
    <font>
      <b/>
      <sz val="16"/>
      <color rgb="FFFF0000"/>
      <name val="TH Sarabun New"/>
      <family val="2"/>
    </font>
    <font>
      <b/>
      <sz val="16"/>
      <color rgb="FF0066FF"/>
      <name val="TH Sarabun New"/>
      <family val="2"/>
    </font>
    <font>
      <b/>
      <u/>
      <sz val="16"/>
      <color theme="1"/>
      <name val="TH Sarabun New"/>
      <family val="2"/>
    </font>
    <font>
      <b/>
      <u/>
      <sz val="16"/>
      <color theme="0"/>
      <name val="TH Sarabun New"/>
      <family val="2"/>
    </font>
    <font>
      <sz val="16"/>
      <color theme="0"/>
      <name val="TH Sarabun New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sz val="11"/>
      <color theme="0"/>
      <name val="TH SarabunPSK"/>
      <family val="2"/>
    </font>
    <font>
      <sz val="11"/>
      <color theme="0"/>
      <name val="Tahoma"/>
      <family val="2"/>
      <charset val="222"/>
      <scheme val="minor"/>
    </font>
    <font>
      <sz val="18"/>
      <color theme="1"/>
      <name val="TH SarabunIT๙"/>
      <family val="2"/>
    </font>
    <font>
      <sz val="18"/>
      <color theme="1"/>
      <name val="Wingdings"/>
      <charset val="2"/>
    </font>
    <font>
      <sz val="22"/>
      <color theme="1"/>
      <name val="Wingdings"/>
      <charset val="2"/>
    </font>
    <font>
      <b/>
      <sz val="18"/>
      <color theme="1"/>
      <name val="TH SarabunIT๙"/>
      <family val="2"/>
    </font>
    <font>
      <b/>
      <sz val="28"/>
      <color theme="0"/>
      <name val="TH SarabunIT๙"/>
      <family val="2"/>
    </font>
    <font>
      <b/>
      <sz val="24"/>
      <color theme="0"/>
      <name val="TH SarabunIT๙"/>
      <family val="2"/>
    </font>
    <font>
      <sz val="24"/>
      <color theme="1"/>
      <name val="TH SarabunIT๙"/>
      <family val="2"/>
    </font>
    <font>
      <b/>
      <sz val="18"/>
      <color rgb="FFFF0000"/>
      <name val="TH SarabunIT๙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70C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181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 vertical="top"/>
    </xf>
    <xf numFmtId="0" fontId="4" fillId="0" borderId="0" xfId="0" applyFont="1" applyBorder="1" applyAlignment="1">
      <alignment horizontal="center"/>
    </xf>
    <xf numFmtId="188" fontId="2" fillId="0" borderId="1" xfId="1" applyNumberFormat="1" applyFont="1" applyBorder="1" applyAlignment="1">
      <alignment horizontal="center"/>
    </xf>
    <xf numFmtId="0" fontId="6" fillId="0" borderId="0" xfId="0" applyFont="1"/>
    <xf numFmtId="0" fontId="0" fillId="0" borderId="0" xfId="0" applyAlignment="1">
      <alignment horizontal="left"/>
    </xf>
    <xf numFmtId="0" fontId="6" fillId="0" borderId="0" xfId="0" applyFont="1" applyAlignment="1">
      <alignment horizontal="left" wrapText="1"/>
    </xf>
    <xf numFmtId="0" fontId="8" fillId="0" borderId="0" xfId="0" applyFont="1"/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/>
    <xf numFmtId="0" fontId="2" fillId="0" borderId="0" xfId="0" applyFont="1" applyAlignment="1">
      <alignment vertical="top"/>
    </xf>
    <xf numFmtId="0" fontId="1" fillId="0" borderId="0" xfId="0" applyFont="1" applyBorder="1" applyAlignment="1">
      <alignment horizontal="center" vertical="top"/>
    </xf>
    <xf numFmtId="0" fontId="2" fillId="0" borderId="0" xfId="0" applyFont="1" applyAlignment="1">
      <alignment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top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top" wrapText="1"/>
    </xf>
    <xf numFmtId="0" fontId="20" fillId="0" borderId="1" xfId="0" applyFont="1" applyBorder="1"/>
    <xf numFmtId="0" fontId="20" fillId="0" borderId="1" xfId="0" applyFont="1" applyBorder="1" applyAlignment="1">
      <alignment wrapText="1"/>
    </xf>
    <xf numFmtId="0" fontId="20" fillId="0" borderId="1" xfId="0" applyFont="1" applyBorder="1" applyAlignment="1">
      <alignment vertical="center"/>
    </xf>
    <xf numFmtId="0" fontId="17" fillId="0" borderId="1" xfId="0" applyFont="1" applyFill="1" applyBorder="1" applyAlignment="1">
      <alignment horizontal="center" vertical="center"/>
    </xf>
    <xf numFmtId="0" fontId="26" fillId="6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22" fillId="6" borderId="8" xfId="0" applyFont="1" applyFill="1" applyBorder="1" applyAlignment="1">
      <alignment horizontal="center" vertical="center"/>
    </xf>
    <xf numFmtId="0" fontId="22" fillId="6" borderId="8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top"/>
    </xf>
    <xf numFmtId="0" fontId="31" fillId="6" borderId="1" xfId="0" applyFont="1" applyFill="1" applyBorder="1" applyAlignment="1">
      <alignment horizontal="center"/>
    </xf>
    <xf numFmtId="10" fontId="31" fillId="6" borderId="1" xfId="1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32" fillId="0" borderId="0" xfId="0" applyFont="1"/>
    <xf numFmtId="0" fontId="33" fillId="0" borderId="0" xfId="0" applyFont="1" applyAlignment="1">
      <alignment horizontal="center"/>
    </xf>
    <xf numFmtId="0" fontId="15" fillId="0" borderId="0" xfId="0" applyFont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wrapText="1"/>
    </xf>
    <xf numFmtId="0" fontId="13" fillId="0" borderId="0" xfId="0" applyFont="1" applyAlignment="1">
      <alignment horizontal="center" vertical="center"/>
    </xf>
    <xf numFmtId="0" fontId="37" fillId="0" borderId="0" xfId="0" applyFont="1"/>
    <xf numFmtId="0" fontId="3" fillId="0" borderId="5" xfId="0" applyFont="1" applyBorder="1" applyAlignment="1">
      <alignment horizontal="left" vertical="center"/>
    </xf>
    <xf numFmtId="0" fontId="17" fillId="0" borderId="5" xfId="0" applyFont="1" applyFill="1" applyBorder="1" applyAlignment="1">
      <alignment horizontal="left" vertical="center"/>
    </xf>
    <xf numFmtId="0" fontId="14" fillId="0" borderId="0" xfId="0" applyFont="1" applyAlignment="1">
      <alignment horizontal="left" wrapText="1"/>
    </xf>
    <xf numFmtId="0" fontId="35" fillId="0" borderId="0" xfId="0" applyFont="1"/>
    <xf numFmtId="0" fontId="38" fillId="6" borderId="7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4" fillId="0" borderId="0" xfId="0" applyFont="1" applyFill="1"/>
    <xf numFmtId="0" fontId="38" fillId="6" borderId="2" xfId="0" applyFont="1" applyFill="1" applyBorder="1"/>
    <xf numFmtId="0" fontId="39" fillId="6" borderId="4" xfId="0" applyFont="1" applyFill="1" applyBorder="1"/>
    <xf numFmtId="0" fontId="14" fillId="0" borderId="0" xfId="0" applyFont="1" applyAlignment="1">
      <alignment horizontal="center" vertical="center"/>
    </xf>
    <xf numFmtId="0" fontId="40" fillId="6" borderId="0" xfId="0" applyFont="1" applyFill="1"/>
    <xf numFmtId="0" fontId="41" fillId="6" borderId="0" xfId="0" applyFont="1" applyFill="1"/>
    <xf numFmtId="0" fontId="42" fillId="6" borderId="0" xfId="0" applyFont="1" applyFill="1"/>
    <xf numFmtId="0" fontId="43" fillId="6" borderId="0" xfId="0" applyFont="1" applyFill="1"/>
    <xf numFmtId="0" fontId="20" fillId="0" borderId="1" xfId="0" applyFont="1" applyBorder="1" applyAlignment="1">
      <alignment vertical="center" wrapText="1"/>
    </xf>
    <xf numFmtId="0" fontId="2" fillId="0" borderId="0" xfId="0" applyFont="1" applyFill="1"/>
    <xf numFmtId="0" fontId="17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top"/>
    </xf>
    <xf numFmtId="0" fontId="2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top" wrapText="1"/>
    </xf>
    <xf numFmtId="0" fontId="2" fillId="8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left" vertical="center" wrapText="1"/>
    </xf>
    <xf numFmtId="189" fontId="1" fillId="0" borderId="1" xfId="0" applyNumberFormat="1" applyFont="1" applyFill="1" applyBorder="1" applyAlignment="1">
      <alignment horizontal="center" vertical="center"/>
    </xf>
    <xf numFmtId="0" fontId="44" fillId="0" borderId="1" xfId="0" applyFont="1" applyBorder="1" applyAlignment="1">
      <alignment vertical="top" wrapText="1"/>
    </xf>
    <xf numFmtId="190" fontId="44" fillId="0" borderId="1" xfId="0" applyNumberFormat="1" applyFont="1" applyBorder="1" applyAlignment="1">
      <alignment horizontal="center" vertical="top"/>
    </xf>
    <xf numFmtId="0" fontId="44" fillId="0" borderId="1" xfId="0" applyFont="1" applyBorder="1" applyAlignment="1">
      <alignment vertical="top"/>
    </xf>
    <xf numFmtId="187" fontId="44" fillId="0" borderId="1" xfId="0" applyNumberFormat="1" applyFont="1" applyBorder="1" applyAlignment="1">
      <alignment horizontal="center" vertical="top"/>
    </xf>
    <xf numFmtId="191" fontId="44" fillId="0" borderId="1" xfId="0" applyNumberFormat="1" applyFont="1" applyBorder="1" applyAlignment="1">
      <alignment horizontal="center" vertical="top"/>
    </xf>
    <xf numFmtId="0" fontId="45" fillId="0" borderId="1" xfId="0" applyFont="1" applyBorder="1" applyAlignment="1">
      <alignment horizontal="center" vertical="top"/>
    </xf>
    <xf numFmtId="0" fontId="46" fillId="0" borderId="1" xfId="0" applyFont="1" applyBorder="1" applyAlignment="1">
      <alignment horizontal="center" vertical="top"/>
    </xf>
    <xf numFmtId="189" fontId="44" fillId="0" borderId="1" xfId="0" applyNumberFormat="1" applyFont="1" applyFill="1" applyBorder="1" applyAlignment="1">
      <alignment horizontal="center" vertical="top"/>
    </xf>
    <xf numFmtId="0" fontId="22" fillId="9" borderId="8" xfId="0" applyFont="1" applyFill="1" applyBorder="1" applyAlignment="1">
      <alignment horizontal="center" vertical="center"/>
    </xf>
    <xf numFmtId="0" fontId="22" fillId="9" borderId="8" xfId="0" applyFont="1" applyFill="1" applyBorder="1" applyAlignment="1">
      <alignment horizontal="center" vertical="center" wrapText="1"/>
    </xf>
    <xf numFmtId="0" fontId="26" fillId="9" borderId="1" xfId="0" applyFont="1" applyFill="1" applyBorder="1" applyAlignment="1">
      <alignment horizontal="center" vertical="center" wrapText="1"/>
    </xf>
    <xf numFmtId="0" fontId="22" fillId="9" borderId="1" xfId="0" applyFont="1" applyFill="1" applyBorder="1" applyAlignment="1">
      <alignment horizontal="center" vertical="center" wrapText="1"/>
    </xf>
    <xf numFmtId="0" fontId="22" fillId="9" borderId="1" xfId="0" applyFont="1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/>
    </xf>
    <xf numFmtId="190" fontId="44" fillId="0" borderId="1" xfId="0" applyNumberFormat="1" applyFont="1" applyBorder="1" applyAlignment="1">
      <alignment horizontal="center" vertical="top" wrapText="1"/>
    </xf>
    <xf numFmtId="189" fontId="47" fillId="0" borderId="1" xfId="0" applyNumberFormat="1" applyFont="1" applyBorder="1" applyAlignment="1">
      <alignment horizontal="center" vertical="top"/>
    </xf>
    <xf numFmtId="0" fontId="44" fillId="0" borderId="1" xfId="0" applyFont="1" applyBorder="1" applyAlignment="1">
      <alignment vertical="center" wrapText="1"/>
    </xf>
    <xf numFmtId="189" fontId="47" fillId="0" borderId="1" xfId="0" applyNumberFormat="1" applyFont="1" applyBorder="1" applyAlignment="1">
      <alignment horizontal="center" vertical="top" wrapText="1"/>
    </xf>
    <xf numFmtId="0" fontId="44" fillId="0" borderId="1" xfId="0" applyFont="1" applyBorder="1" applyAlignment="1">
      <alignment wrapText="1"/>
    </xf>
    <xf numFmtId="0" fontId="3" fillId="0" borderId="1" xfId="0" applyFont="1" applyFill="1" applyBorder="1" applyAlignment="1">
      <alignment horizontal="center" vertical="top"/>
    </xf>
    <xf numFmtId="189" fontId="2" fillId="0" borderId="0" xfId="0" applyNumberFormat="1" applyFont="1" applyBorder="1" applyAlignment="1">
      <alignment horizontal="center" vertical="top"/>
    </xf>
    <xf numFmtId="0" fontId="2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/>
    </xf>
    <xf numFmtId="0" fontId="50" fillId="0" borderId="0" xfId="0" applyFont="1" applyBorder="1" applyAlignment="1">
      <alignment horizontal="left" vertical="top"/>
    </xf>
    <xf numFmtId="0" fontId="11" fillId="0" borderId="0" xfId="0" applyFont="1" applyBorder="1" applyAlignment="1">
      <alignment horizontal="center" vertical="center"/>
    </xf>
    <xf numFmtId="190" fontId="44" fillId="0" borderId="0" xfId="0" applyNumberFormat="1" applyFont="1" applyBorder="1" applyAlignment="1">
      <alignment horizontal="center" vertical="top"/>
    </xf>
    <xf numFmtId="0" fontId="44" fillId="0" borderId="0" xfId="0" applyFont="1" applyBorder="1" applyAlignment="1">
      <alignment vertical="top" wrapText="1"/>
    </xf>
    <xf numFmtId="0" fontId="46" fillId="0" borderId="0" xfId="0" applyFont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Border="1"/>
    <xf numFmtId="0" fontId="49" fillId="0" borderId="2" xfId="0" applyFont="1" applyFill="1" applyBorder="1" applyAlignment="1">
      <alignment horizontal="center" vertical="center"/>
    </xf>
    <xf numFmtId="0" fontId="49" fillId="0" borderId="3" xfId="0" applyFont="1" applyFill="1" applyBorder="1" applyAlignment="1">
      <alignment horizontal="center" vertical="center"/>
    </xf>
    <xf numFmtId="0" fontId="49" fillId="0" borderId="4" xfId="0" applyFont="1" applyFill="1" applyBorder="1" applyAlignment="1">
      <alignment horizontal="center" vertical="center"/>
    </xf>
    <xf numFmtId="0" fontId="33" fillId="8" borderId="0" xfId="0" applyFont="1" applyFill="1" applyAlignment="1">
      <alignment horizontal="center"/>
    </xf>
    <xf numFmtId="187" fontId="47" fillId="4" borderId="7" xfId="0" applyNumberFormat="1" applyFont="1" applyFill="1" applyBorder="1" applyAlignment="1">
      <alignment horizontal="center" vertical="top"/>
    </xf>
    <xf numFmtId="0" fontId="44" fillId="8" borderId="1" xfId="0" applyFont="1" applyFill="1" applyBorder="1" applyAlignment="1">
      <alignment horizontal="center" vertical="top"/>
    </xf>
    <xf numFmtId="0" fontId="44" fillId="0" borderId="1" xfId="0" applyFont="1" applyBorder="1" applyAlignment="1">
      <alignment horizontal="center" vertical="top"/>
    </xf>
    <xf numFmtId="0" fontId="44" fillId="0" borderId="1" xfId="0" applyFont="1" applyBorder="1" applyAlignment="1">
      <alignment horizontal="center"/>
    </xf>
    <xf numFmtId="0" fontId="51" fillId="0" borderId="1" xfId="0" applyFont="1" applyBorder="1" applyAlignment="1">
      <alignment horizontal="center" vertical="center"/>
    </xf>
    <xf numFmtId="187" fontId="47" fillId="4" borderId="1" xfId="0" applyNumberFormat="1" applyFont="1" applyFill="1" applyBorder="1" applyAlignment="1">
      <alignment horizontal="center" vertical="center"/>
    </xf>
    <xf numFmtId="187" fontId="47" fillId="4" borderId="1" xfId="0" applyNumberFormat="1" applyFont="1" applyFill="1" applyBorder="1" applyAlignment="1">
      <alignment horizontal="center" vertical="top"/>
    </xf>
    <xf numFmtId="2" fontId="2" fillId="8" borderId="1" xfId="0" applyNumberFormat="1" applyFont="1" applyFill="1" applyBorder="1" applyAlignment="1">
      <alignment horizontal="center"/>
    </xf>
    <xf numFmtId="190" fontId="2" fillId="0" borderId="1" xfId="0" applyNumberFormat="1" applyFont="1" applyFill="1" applyBorder="1" applyAlignment="1">
      <alignment horizontal="center" vertical="top"/>
    </xf>
    <xf numFmtId="0" fontId="44" fillId="0" borderId="1" xfId="0" applyFont="1" applyFill="1" applyBorder="1" applyAlignment="1">
      <alignment vertical="top" wrapText="1"/>
    </xf>
    <xf numFmtId="0" fontId="44" fillId="0" borderId="1" xfId="0" applyFont="1" applyFill="1" applyBorder="1" applyAlignment="1">
      <alignment horizontal="left" vertical="top" wrapText="1"/>
    </xf>
    <xf numFmtId="0" fontId="40" fillId="6" borderId="0" xfId="0" applyFont="1" applyFill="1" applyAlignment="1">
      <alignment horizontal="center" vertical="top" wrapText="1"/>
    </xf>
    <xf numFmtId="0" fontId="40" fillId="6" borderId="0" xfId="0" applyFont="1" applyFill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15" fillId="0" borderId="0" xfId="0" applyFont="1" applyFill="1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4" fillId="0" borderId="0" xfId="0" applyFont="1" applyAlignment="1">
      <alignment horizontal="left" wrapText="1"/>
    </xf>
    <xf numFmtId="0" fontId="22" fillId="6" borderId="10" xfId="0" applyFont="1" applyFill="1" applyBorder="1" applyAlignment="1">
      <alignment horizontal="center" vertical="top" wrapText="1"/>
    </xf>
    <xf numFmtId="0" fontId="22" fillId="6" borderId="5" xfId="0" applyFont="1" applyFill="1" applyBorder="1" applyAlignment="1">
      <alignment horizontal="center" vertical="top" wrapText="1"/>
    </xf>
    <xf numFmtId="0" fontId="22" fillId="6" borderId="13" xfId="0" applyFont="1" applyFill="1" applyBorder="1" applyAlignment="1">
      <alignment horizontal="center" vertical="top" wrapText="1"/>
    </xf>
    <xf numFmtId="0" fontId="48" fillId="9" borderId="2" xfId="0" applyFont="1" applyFill="1" applyBorder="1" applyAlignment="1">
      <alignment horizontal="center" vertical="center"/>
    </xf>
    <xf numFmtId="0" fontId="48" fillId="9" borderId="3" xfId="0" applyFont="1" applyFill="1" applyBorder="1" applyAlignment="1">
      <alignment horizontal="center" vertical="center"/>
    </xf>
    <xf numFmtId="0" fontId="48" fillId="9" borderId="4" xfId="0" applyFont="1" applyFill="1" applyBorder="1" applyAlignment="1">
      <alignment horizontal="center" vertical="center"/>
    </xf>
    <xf numFmtId="0" fontId="49" fillId="9" borderId="2" xfId="0" applyFont="1" applyFill="1" applyBorder="1" applyAlignment="1">
      <alignment horizontal="center" vertical="center"/>
    </xf>
    <xf numFmtId="0" fontId="49" fillId="9" borderId="3" xfId="0" applyFont="1" applyFill="1" applyBorder="1" applyAlignment="1">
      <alignment horizontal="center" vertical="center"/>
    </xf>
    <xf numFmtId="0" fontId="49" fillId="9" borderId="4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28" fillId="9" borderId="0" xfId="0" applyFont="1" applyFill="1" applyBorder="1" applyAlignment="1">
      <alignment horizontal="center" vertical="center" wrapText="1"/>
    </xf>
    <xf numFmtId="0" fontId="28" fillId="9" borderId="0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 wrapText="1"/>
    </xf>
    <xf numFmtId="0" fontId="27" fillId="7" borderId="3" xfId="0" applyFont="1" applyFill="1" applyBorder="1" applyAlignment="1">
      <alignment horizontal="center" vertical="center" wrapText="1"/>
    </xf>
    <xf numFmtId="0" fontId="27" fillId="7" borderId="4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left"/>
    </xf>
    <xf numFmtId="0" fontId="21" fillId="5" borderId="2" xfId="0" applyFont="1" applyFill="1" applyBorder="1" applyAlignment="1">
      <alignment horizontal="left"/>
    </xf>
    <xf numFmtId="0" fontId="21" fillId="5" borderId="3" xfId="0" applyFont="1" applyFill="1" applyBorder="1" applyAlignment="1">
      <alignment horizontal="left"/>
    </xf>
    <xf numFmtId="0" fontId="21" fillId="5" borderId="4" xfId="0" applyFont="1" applyFill="1" applyBorder="1" applyAlignment="1">
      <alignment horizontal="left"/>
    </xf>
    <xf numFmtId="0" fontId="23" fillId="7" borderId="10" xfId="0" applyFont="1" applyFill="1" applyBorder="1" applyAlignment="1">
      <alignment horizontal="center" vertical="center"/>
    </xf>
    <xf numFmtId="0" fontId="23" fillId="7" borderId="5" xfId="0" applyFont="1" applyFill="1" applyBorder="1" applyAlignment="1">
      <alignment horizontal="center" vertical="center"/>
    </xf>
    <xf numFmtId="0" fontId="24" fillId="7" borderId="11" xfId="0" applyFont="1" applyFill="1" applyBorder="1" applyAlignment="1">
      <alignment horizontal="center" vertical="center"/>
    </xf>
    <xf numFmtId="0" fontId="24" fillId="7" borderId="6" xfId="0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left" vertical="center"/>
    </xf>
    <xf numFmtId="0" fontId="21" fillId="5" borderId="3" xfId="0" applyFont="1" applyFill="1" applyBorder="1" applyAlignment="1">
      <alignment horizontal="left" vertical="center"/>
    </xf>
    <xf numFmtId="0" fontId="21" fillId="5" borderId="4" xfId="0" applyFont="1" applyFill="1" applyBorder="1" applyAlignment="1">
      <alignment horizontal="left" vertical="center"/>
    </xf>
    <xf numFmtId="0" fontId="26" fillId="6" borderId="1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47" fillId="4" borderId="1" xfId="0" applyFont="1" applyFill="1" applyBorder="1" applyAlignment="1">
      <alignment horizontal="left"/>
    </xf>
    <xf numFmtId="0" fontId="30" fillId="6" borderId="9" xfId="0" applyFont="1" applyFill="1" applyBorder="1" applyAlignment="1">
      <alignment horizontal="center" vertical="center"/>
    </xf>
    <xf numFmtId="0" fontId="30" fillId="6" borderId="0" xfId="0" applyFont="1" applyFill="1" applyAlignment="1">
      <alignment horizontal="center" vertical="center"/>
    </xf>
    <xf numFmtId="0" fontId="31" fillId="6" borderId="1" xfId="0" applyFont="1" applyFill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47" fillId="4" borderId="1" xfId="0" applyFont="1" applyFill="1" applyBorder="1" applyAlignment="1">
      <alignment horizontal="left" vertical="center"/>
    </xf>
    <xf numFmtId="0" fontId="47" fillId="4" borderId="1" xfId="0" applyFont="1" applyFill="1" applyBorder="1" applyAlignment="1">
      <alignment horizontal="left" vertical="top" wrapText="1"/>
    </xf>
    <xf numFmtId="0" fontId="29" fillId="6" borderId="0" xfId="0" applyFont="1" applyFill="1" applyBorder="1" applyAlignment="1">
      <alignment horizontal="center" vertical="center"/>
    </xf>
    <xf numFmtId="0" fontId="29" fillId="6" borderId="12" xfId="0" applyFont="1" applyFill="1" applyBorder="1" applyAlignment="1">
      <alignment horizontal="center" vertical="center"/>
    </xf>
    <xf numFmtId="0" fontId="26" fillId="6" borderId="2" xfId="0" applyFont="1" applyFill="1" applyBorder="1" applyAlignment="1">
      <alignment horizontal="center" vertical="center"/>
    </xf>
    <xf numFmtId="0" fontId="26" fillId="6" borderId="3" xfId="0" applyFont="1" applyFill="1" applyBorder="1" applyAlignment="1">
      <alignment horizontal="center" vertical="center"/>
    </xf>
    <xf numFmtId="0" fontId="26" fillId="6" borderId="4" xfId="0" applyFont="1" applyFill="1" applyBorder="1" applyAlignment="1">
      <alignment horizontal="center" vertical="center"/>
    </xf>
    <xf numFmtId="0" fontId="26" fillId="6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6" fillId="6" borderId="10" xfId="0" applyFont="1" applyFill="1" applyBorder="1" applyAlignment="1">
      <alignment horizontal="center" vertical="center"/>
    </xf>
    <xf numFmtId="0" fontId="26" fillId="6" borderId="5" xfId="0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0000FF"/>
      <color rgb="FFFFCC00"/>
      <color rgb="FF0066FF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12</xdr:row>
      <xdr:rowOff>98611</xdr:rowOff>
    </xdr:from>
    <xdr:to>
      <xdr:col>9</xdr:col>
      <xdr:colOff>11189</xdr:colOff>
      <xdr:row>30</xdr:row>
      <xdr:rowOff>26895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44ED5F-A0D4-4453-8568-11B8CE15A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6015317"/>
          <a:ext cx="5649988" cy="31555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127000</xdr:rowOff>
    </xdr:from>
    <xdr:to>
      <xdr:col>9</xdr:col>
      <xdr:colOff>299758</xdr:colOff>
      <xdr:row>48</xdr:row>
      <xdr:rowOff>47625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640995-98CC-4753-919F-FED39A600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000"/>
          <a:ext cx="5887758" cy="334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157275</xdr:rowOff>
    </xdr:from>
    <xdr:to>
      <xdr:col>9</xdr:col>
      <xdr:colOff>301625</xdr:colOff>
      <xdr:row>65</xdr:row>
      <xdr:rowOff>28026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524CD54-B1F2-47A7-8B81-869F186A1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984275"/>
          <a:ext cx="5889625" cy="3109251"/>
        </a:xfrm>
        <a:prstGeom prst="rect">
          <a:avLst/>
        </a:prstGeom>
      </xdr:spPr>
    </xdr:pic>
    <xdr:clientData/>
  </xdr:twoCellAnchor>
  <xdr:twoCellAnchor editAs="oneCell">
    <xdr:from>
      <xdr:col>0</xdr:col>
      <xdr:colOff>67428</xdr:colOff>
      <xdr:row>66</xdr:row>
      <xdr:rowOff>111125</xdr:rowOff>
    </xdr:from>
    <xdr:to>
      <xdr:col>9</xdr:col>
      <xdr:colOff>256138</xdr:colOff>
      <xdr:row>82</xdr:row>
      <xdr:rowOff>63500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81D428B-D945-4A66-8656-AD70272C0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428" y="16367125"/>
          <a:ext cx="5776710" cy="3000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247650</xdr:rowOff>
    </xdr:from>
    <xdr:to>
      <xdr:col>17</xdr:col>
      <xdr:colOff>61928</xdr:colOff>
      <xdr:row>33</xdr:row>
      <xdr:rowOff>22230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A3E11D-BF24-4551-A2E9-E88878F52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57800"/>
          <a:ext cx="12044378" cy="5118105"/>
        </a:xfrm>
        <a:prstGeom prst="rect">
          <a:avLst/>
        </a:prstGeom>
      </xdr:spPr>
    </xdr:pic>
    <xdr:clientData/>
  </xdr:twoCellAnchor>
  <xdr:twoCellAnchor>
    <xdr:from>
      <xdr:col>8</xdr:col>
      <xdr:colOff>1378112</xdr:colOff>
      <xdr:row>18</xdr:row>
      <xdr:rowOff>134689</xdr:rowOff>
    </xdr:from>
    <xdr:to>
      <xdr:col>10</xdr:col>
      <xdr:colOff>276226</xdr:colOff>
      <xdr:row>33</xdr:row>
      <xdr:rowOff>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6483512" y="6725989"/>
          <a:ext cx="1184114" cy="4580186"/>
        </a:xfrm>
        <a:prstGeom prst="rect">
          <a:avLst/>
        </a:prstGeom>
        <a:noFill/>
        <a:ln w="5715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142875</xdr:colOff>
      <xdr:row>38</xdr:row>
      <xdr:rowOff>95250</xdr:rowOff>
    </xdr:from>
    <xdr:to>
      <xdr:col>13</xdr:col>
      <xdr:colOff>352425</xdr:colOff>
      <xdr:row>41</xdr:row>
      <xdr:rowOff>161926</xdr:rowOff>
    </xdr:to>
    <xdr:cxnSp macro="">
      <xdr:nvCxnSpPr>
        <xdr:cNvPr id="4" name="Elbow Connecto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 flipV="1">
          <a:off x="3990975" y="12020550"/>
          <a:ext cx="5638800" cy="1009651"/>
        </a:xfrm>
        <a:prstGeom prst="bentConnector3">
          <a:avLst>
            <a:gd name="adj1" fmla="val 100000"/>
          </a:avLst>
        </a:prstGeom>
        <a:ln w="3810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342900</xdr:colOff>
      <xdr:row>38</xdr:row>
      <xdr:rowOff>57149</xdr:rowOff>
    </xdr:from>
    <xdr:to>
      <xdr:col>14</xdr:col>
      <xdr:colOff>419100</xdr:colOff>
      <xdr:row>41</xdr:row>
      <xdr:rowOff>304801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16200000" flipV="1">
          <a:off x="9691686" y="12539663"/>
          <a:ext cx="1190627" cy="762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17</xdr:col>
      <xdr:colOff>53174</xdr:colOff>
      <xdr:row>37</xdr:row>
      <xdr:rowOff>28575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2A6FC56-9BED-4C69-B761-D1C07ADEB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849100"/>
          <a:ext cx="12035624" cy="971550"/>
        </a:xfrm>
        <a:prstGeom prst="rect">
          <a:avLst/>
        </a:prstGeom>
      </xdr:spPr>
    </xdr:pic>
    <xdr:clientData/>
  </xdr:twoCellAnchor>
  <xdr:twoCellAnchor>
    <xdr:from>
      <xdr:col>8</xdr:col>
      <xdr:colOff>1485900</xdr:colOff>
      <xdr:row>19</xdr:row>
      <xdr:rowOff>133350</xdr:rowOff>
    </xdr:from>
    <xdr:to>
      <xdr:col>10</xdr:col>
      <xdr:colOff>190500</xdr:colOff>
      <xdr:row>20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2CBFD2C-F343-43A7-A7FA-47A6F0CE02FE}"/>
            </a:ext>
          </a:extLst>
        </xdr:cNvPr>
        <xdr:cNvSpPr/>
      </xdr:nvSpPr>
      <xdr:spPr>
        <a:xfrm>
          <a:off x="6591300" y="7038975"/>
          <a:ext cx="990600" cy="20002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8634132" y="152720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122465</xdr:colOff>
      <xdr:row>27</xdr:row>
      <xdr:rowOff>136071</xdr:rowOff>
    </xdr:from>
    <xdr:to>
      <xdr:col>4</xdr:col>
      <xdr:colOff>380201</xdr:colOff>
      <xdr:row>27</xdr:row>
      <xdr:rowOff>371395</xdr:rowOff>
    </xdr:to>
    <xdr:sp macro="" textlink="">
      <xdr:nvSpPr>
        <xdr:cNvPr id="6" name="Down Arrow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8708572" y="1779814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329259</xdr:colOff>
      <xdr:row>80</xdr:row>
      <xdr:rowOff>169333</xdr:rowOff>
    </xdr:from>
    <xdr:to>
      <xdr:col>4</xdr:col>
      <xdr:colOff>586995</xdr:colOff>
      <xdr:row>80</xdr:row>
      <xdr:rowOff>404657</xdr:rowOff>
    </xdr:to>
    <xdr:sp macro="" textlink="">
      <xdr:nvSpPr>
        <xdr:cNvPr id="7" name="Down Arrow 5">
          <a:extLst>
            <a:ext uri="{FF2B5EF4-FFF2-40B4-BE49-F238E27FC236}">
              <a16:creationId xmlns:a16="http://schemas.microsoft.com/office/drawing/2014/main" id="{16E6DD9D-67EF-4629-A903-1EC9B24473C2}"/>
            </a:ext>
          </a:extLst>
        </xdr:cNvPr>
        <xdr:cNvSpPr/>
      </xdr:nvSpPr>
      <xdr:spPr>
        <a:xfrm>
          <a:off x="9162815" y="57761481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329259</xdr:colOff>
      <xdr:row>76</xdr:row>
      <xdr:rowOff>169333</xdr:rowOff>
    </xdr:from>
    <xdr:to>
      <xdr:col>4</xdr:col>
      <xdr:colOff>586995</xdr:colOff>
      <xdr:row>76</xdr:row>
      <xdr:rowOff>404657</xdr:rowOff>
    </xdr:to>
    <xdr:sp macro="" textlink="">
      <xdr:nvSpPr>
        <xdr:cNvPr id="8" name="Down Arrow 5">
          <a:extLst>
            <a:ext uri="{FF2B5EF4-FFF2-40B4-BE49-F238E27FC236}">
              <a16:creationId xmlns:a16="http://schemas.microsoft.com/office/drawing/2014/main" id="{FF641CF1-4A40-46DD-822C-9D4241B6494E}"/>
            </a:ext>
          </a:extLst>
        </xdr:cNvPr>
        <xdr:cNvSpPr/>
      </xdr:nvSpPr>
      <xdr:spPr>
        <a:xfrm>
          <a:off x="9162815" y="58147185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39997558519241921"/>
    <pageSetUpPr fitToPage="1"/>
  </sheetPr>
  <dimension ref="A2:I12"/>
  <sheetViews>
    <sheetView zoomScale="133" zoomScaleNormal="85" workbookViewId="0">
      <selection activeCell="A6" sqref="A6:I6"/>
    </sheetView>
  </sheetViews>
  <sheetFormatPr defaultRowHeight="14.25" x14ac:dyDescent="0.2"/>
  <cols>
    <col min="9" max="9" width="11.125" customWidth="1"/>
  </cols>
  <sheetData>
    <row r="2" spans="1:9" ht="24" x14ac:dyDescent="0.2">
      <c r="A2" s="126" t="s">
        <v>140</v>
      </c>
      <c r="B2" s="126"/>
      <c r="C2" s="126"/>
      <c r="D2" s="126"/>
      <c r="E2" s="126"/>
      <c r="F2" s="126"/>
      <c r="G2" s="126"/>
      <c r="H2" s="126"/>
      <c r="I2" s="126"/>
    </row>
    <row r="3" spans="1:9" ht="24" x14ac:dyDescent="0.2">
      <c r="A3" s="127" t="s">
        <v>76</v>
      </c>
      <c r="B3" s="127"/>
      <c r="C3" s="127"/>
      <c r="D3" s="127"/>
      <c r="E3" s="127"/>
      <c r="F3" s="127"/>
      <c r="G3" s="127"/>
      <c r="H3" s="127"/>
      <c r="I3" s="127"/>
    </row>
    <row r="5" spans="1:9" ht="29.25" customHeight="1" x14ac:dyDescent="0.55000000000000004">
      <c r="A5" s="67" t="s">
        <v>60</v>
      </c>
      <c r="B5" s="68"/>
      <c r="C5" s="15"/>
      <c r="D5" s="15"/>
      <c r="E5" s="15"/>
      <c r="F5" s="15"/>
      <c r="G5" s="15"/>
      <c r="H5" s="15"/>
      <c r="I5" s="15"/>
    </row>
    <row r="6" spans="1:9" ht="119.25" customHeight="1" x14ac:dyDescent="0.55000000000000004">
      <c r="A6" s="128" t="s">
        <v>25</v>
      </c>
      <c r="B6" s="128"/>
      <c r="C6" s="128"/>
      <c r="D6" s="128"/>
      <c r="E6" s="128"/>
      <c r="F6" s="128"/>
      <c r="G6" s="128"/>
      <c r="H6" s="128"/>
      <c r="I6" s="128"/>
    </row>
    <row r="7" spans="1:9" ht="71.25" customHeight="1" x14ac:dyDescent="0.55000000000000004">
      <c r="A7" s="128" t="s">
        <v>20</v>
      </c>
      <c r="B7" s="128"/>
      <c r="C7" s="128"/>
      <c r="D7" s="128"/>
      <c r="E7" s="128"/>
      <c r="F7" s="128"/>
      <c r="G7" s="128"/>
      <c r="H7" s="128"/>
      <c r="I7" s="128"/>
    </row>
    <row r="9" spans="1:9" ht="24" x14ac:dyDescent="0.55000000000000004">
      <c r="A9" s="67" t="s">
        <v>21</v>
      </c>
      <c r="B9" s="68"/>
      <c r="C9" s="68"/>
      <c r="D9" s="15"/>
      <c r="E9" s="15"/>
      <c r="F9" s="15"/>
      <c r="G9" s="15"/>
      <c r="H9" s="15"/>
      <c r="I9" s="15"/>
    </row>
    <row r="10" spans="1:9" s="16" customFormat="1" ht="93.75" customHeight="1" x14ac:dyDescent="0.55000000000000004">
      <c r="A10" s="128" t="s">
        <v>24</v>
      </c>
      <c r="B10" s="128"/>
      <c r="C10" s="128"/>
      <c r="D10" s="128"/>
      <c r="E10" s="128"/>
      <c r="F10" s="128"/>
      <c r="G10" s="128"/>
      <c r="H10" s="128"/>
      <c r="I10" s="128"/>
    </row>
    <row r="11" spans="1:9" s="16" customFormat="1" ht="12.75" customHeight="1" x14ac:dyDescent="0.55000000000000004">
      <c r="A11" s="17"/>
      <c r="B11" s="17"/>
      <c r="C11" s="17"/>
      <c r="D11" s="17"/>
      <c r="E11" s="17"/>
      <c r="F11" s="17"/>
      <c r="G11" s="17"/>
      <c r="H11" s="17"/>
      <c r="I11" s="17"/>
    </row>
    <row r="12" spans="1:9" ht="24" x14ac:dyDescent="0.55000000000000004">
      <c r="A12" s="67" t="s">
        <v>22</v>
      </c>
      <c r="B12" s="69"/>
      <c r="C12" s="69"/>
      <c r="D12" s="69"/>
      <c r="E12" s="69"/>
      <c r="F12" s="70"/>
    </row>
  </sheetData>
  <mergeCells count="5">
    <mergeCell ref="A2:I2"/>
    <mergeCell ref="A3:I3"/>
    <mergeCell ref="A6:I6"/>
    <mergeCell ref="A7:I7"/>
    <mergeCell ref="A10:I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8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8">
    <tabColor theme="8" tint="0.39997558519241921"/>
    <pageSetUpPr fitToPage="1"/>
  </sheetPr>
  <dimension ref="A2:W49"/>
  <sheetViews>
    <sheetView topLeftCell="A43" zoomScale="80" zoomScaleNormal="100" workbookViewId="0">
      <selection activeCell="A51" sqref="A51:XFD55"/>
    </sheetView>
  </sheetViews>
  <sheetFormatPr defaultColWidth="9.125" defaultRowHeight="24" x14ac:dyDescent="0.55000000000000004"/>
  <cols>
    <col min="1" max="1" width="10.375" style="52" customWidth="1"/>
    <col min="2" max="8" width="9.125" style="52"/>
    <col min="9" max="9" width="24.125" style="52" customWidth="1"/>
    <col min="10" max="15" width="9.125" style="52"/>
    <col min="16" max="16" width="12" style="52" customWidth="1"/>
    <col min="17" max="16384" width="9.125" style="52"/>
  </cols>
  <sheetData>
    <row r="2" spans="1:23" ht="125.45" customHeight="1" x14ac:dyDescent="0.55000000000000004">
      <c r="A2" s="132" t="s">
        <v>141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4"/>
    </row>
    <row r="3" spans="1:23" s="63" customFormat="1" ht="9" customHeight="1" x14ac:dyDescent="0.55000000000000004">
      <c r="A3" s="61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23" x14ac:dyDescent="0.55000000000000004">
      <c r="A4" s="60" t="s">
        <v>51</v>
      </c>
      <c r="B4" s="54"/>
      <c r="C4" s="54"/>
      <c r="D4" s="54"/>
      <c r="E4" s="54"/>
      <c r="F4" s="54"/>
      <c r="G4" s="54"/>
      <c r="H4" s="54"/>
      <c r="I4" s="54"/>
    </row>
    <row r="5" spans="1:23" ht="22.5" customHeight="1" x14ac:dyDescent="0.55000000000000004">
      <c r="A5" s="130" t="s">
        <v>138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</row>
    <row r="6" spans="1:23" ht="28.15" customHeight="1" x14ac:dyDescent="0.55000000000000004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</row>
    <row r="7" spans="1:23" ht="10.5" customHeight="1" x14ac:dyDescent="0.55000000000000004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</row>
    <row r="8" spans="1:23" ht="26.25" customHeight="1" x14ac:dyDescent="0.55000000000000004">
      <c r="A8" s="52" t="s">
        <v>130</v>
      </c>
    </row>
    <row r="9" spans="1:23" ht="24" customHeight="1" x14ac:dyDescent="0.55000000000000004">
      <c r="A9" s="52" t="s">
        <v>50</v>
      </c>
    </row>
    <row r="10" spans="1:23" ht="27" customHeight="1" x14ac:dyDescent="0.55000000000000004">
      <c r="B10" s="129" t="s">
        <v>131</v>
      </c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</row>
    <row r="11" spans="1:23" ht="24.75" customHeight="1" x14ac:dyDescent="0.55000000000000004">
      <c r="B11" s="129" t="s">
        <v>132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</row>
    <row r="12" spans="1:23" x14ac:dyDescent="0.55000000000000004">
      <c r="A12" s="52" t="s">
        <v>139</v>
      </c>
    </row>
    <row r="14" spans="1:23" x14ac:dyDescent="0.55000000000000004">
      <c r="A14" s="64" t="s">
        <v>55</v>
      </c>
      <c r="B14" s="65"/>
    </row>
    <row r="15" spans="1:23" ht="24" customHeight="1" x14ac:dyDescent="0.55000000000000004">
      <c r="A15" s="131" t="s">
        <v>142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</row>
    <row r="16" spans="1:23" x14ac:dyDescent="0.55000000000000004">
      <c r="A16" s="131"/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</row>
    <row r="17" spans="1:16" x14ac:dyDescent="0.55000000000000004">
      <c r="A17" s="131"/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</row>
    <row r="18" spans="1:16" x14ac:dyDescent="0.55000000000000004">
      <c r="A18" s="58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</row>
    <row r="19" spans="1:16" x14ac:dyDescent="0.55000000000000004">
      <c r="A19" s="58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</row>
    <row r="20" spans="1:16" x14ac:dyDescent="0.55000000000000004">
      <c r="A20" s="58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</row>
    <row r="21" spans="1:16" x14ac:dyDescent="0.55000000000000004">
      <c r="A21" s="58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</row>
    <row r="22" spans="1:16" x14ac:dyDescent="0.55000000000000004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</row>
    <row r="23" spans="1:16" x14ac:dyDescent="0.55000000000000004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</row>
    <row r="24" spans="1:16" x14ac:dyDescent="0.55000000000000004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</row>
    <row r="25" spans="1:16" x14ac:dyDescent="0.55000000000000004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</row>
    <row r="26" spans="1:16" x14ac:dyDescent="0.55000000000000004">
      <c r="A26" s="5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</row>
    <row r="27" spans="1:16" x14ac:dyDescent="0.55000000000000004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</row>
    <row r="28" spans="1:16" x14ac:dyDescent="0.55000000000000004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</row>
    <row r="29" spans="1:16" x14ac:dyDescent="0.55000000000000004">
      <c r="A29" s="53"/>
      <c r="B29" s="53"/>
      <c r="C29" s="53"/>
      <c r="D29" s="53"/>
      <c r="E29" s="53"/>
      <c r="F29" s="53"/>
      <c r="G29" s="53"/>
      <c r="H29" s="53"/>
      <c r="I29" s="53"/>
    </row>
    <row r="30" spans="1:16" x14ac:dyDescent="0.55000000000000004">
      <c r="A30" s="64" t="s">
        <v>23</v>
      </c>
      <c r="B30" s="65"/>
    </row>
    <row r="31" spans="1:16" x14ac:dyDescent="0.55000000000000004">
      <c r="A31" s="55" t="s">
        <v>53</v>
      </c>
    </row>
    <row r="42" spans="1:5" x14ac:dyDescent="0.55000000000000004">
      <c r="B42" s="52" t="s">
        <v>52</v>
      </c>
    </row>
    <row r="43" spans="1:5" x14ac:dyDescent="0.55000000000000004">
      <c r="B43" s="52" t="s">
        <v>56</v>
      </c>
    </row>
    <row r="45" spans="1:5" x14ac:dyDescent="0.55000000000000004">
      <c r="A45" s="55" t="s">
        <v>57</v>
      </c>
    </row>
    <row r="46" spans="1:5" x14ac:dyDescent="0.55000000000000004">
      <c r="B46" s="52" t="s">
        <v>58</v>
      </c>
    </row>
    <row r="47" spans="1:5" x14ac:dyDescent="0.55000000000000004">
      <c r="A47" s="66" t="s">
        <v>59</v>
      </c>
      <c r="B47" s="52" t="s">
        <v>133</v>
      </c>
      <c r="E47" s="59" t="s">
        <v>134</v>
      </c>
    </row>
    <row r="48" spans="1:5" x14ac:dyDescent="0.55000000000000004">
      <c r="B48" s="52" t="s">
        <v>135</v>
      </c>
      <c r="E48" s="59" t="s">
        <v>136</v>
      </c>
    </row>
    <row r="49" spans="2:5" x14ac:dyDescent="0.55000000000000004">
      <c r="B49" s="52" t="s">
        <v>49</v>
      </c>
      <c r="E49" s="59" t="s">
        <v>137</v>
      </c>
    </row>
  </sheetData>
  <mergeCells count="5">
    <mergeCell ref="B10:P10"/>
    <mergeCell ref="B11:W11"/>
    <mergeCell ref="A5:P6"/>
    <mergeCell ref="A15:P17"/>
    <mergeCell ref="A2:P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8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FF0000"/>
    <pageSetUpPr fitToPage="1"/>
  </sheetPr>
  <dimension ref="A1:L108"/>
  <sheetViews>
    <sheetView tabSelected="1" topLeftCell="B1" zoomScale="70" zoomScaleNormal="70" workbookViewId="0">
      <selection sqref="A1:H1"/>
    </sheetView>
  </sheetViews>
  <sheetFormatPr defaultColWidth="9.125" defaultRowHeight="18.75" x14ac:dyDescent="0.3"/>
  <cols>
    <col min="1" max="1" width="14.125" style="20" customWidth="1"/>
    <col min="2" max="2" width="90.375" style="1" customWidth="1"/>
    <col min="3" max="3" width="12" style="1" customWidth="1"/>
    <col min="4" max="4" width="12.375" style="1" customWidth="1"/>
    <col min="5" max="5" width="21.375" style="1" customWidth="1"/>
    <col min="6" max="6" width="20.375" style="1" customWidth="1"/>
    <col min="7" max="7" width="21.375" style="20" customWidth="1"/>
    <col min="8" max="8" width="22.375" style="21" customWidth="1"/>
    <col min="9" max="9" width="22" style="1" customWidth="1"/>
    <col min="10" max="16384" width="9.125" style="1"/>
  </cols>
  <sheetData>
    <row r="1" spans="1:8" ht="55.15" customHeight="1" x14ac:dyDescent="0.3">
      <c r="A1" s="142" t="s">
        <v>143</v>
      </c>
      <c r="B1" s="143"/>
      <c r="C1" s="143"/>
      <c r="D1" s="143"/>
      <c r="E1" s="143"/>
      <c r="F1" s="143"/>
      <c r="G1" s="143"/>
      <c r="H1" s="143"/>
    </row>
    <row r="2" spans="1:8" ht="55.5" customHeight="1" x14ac:dyDescent="0.3">
      <c r="A2" s="92" t="s">
        <v>15</v>
      </c>
      <c r="B2" s="141"/>
      <c r="C2" s="141"/>
      <c r="D2" s="141"/>
      <c r="E2" s="141"/>
      <c r="F2" s="141"/>
      <c r="G2" s="141"/>
      <c r="H2" s="141"/>
    </row>
    <row r="3" spans="1:8" ht="30.75" x14ac:dyDescent="0.7">
      <c r="A3" s="144" t="s">
        <v>42</v>
      </c>
      <c r="B3" s="144"/>
      <c r="C3" s="144"/>
      <c r="D3" s="144"/>
      <c r="E3" s="144"/>
      <c r="F3" s="144"/>
      <c r="G3" s="144"/>
      <c r="H3" s="144"/>
    </row>
    <row r="4" spans="1:8" s="24" customFormat="1" ht="59.25" customHeight="1" x14ac:dyDescent="0.2">
      <c r="A4" s="93" t="s">
        <v>6</v>
      </c>
      <c r="B4" s="93" t="s">
        <v>5</v>
      </c>
      <c r="C4" s="93" t="s">
        <v>2</v>
      </c>
      <c r="D4" s="93" t="s">
        <v>1</v>
      </c>
      <c r="E4" s="92" t="s">
        <v>23</v>
      </c>
      <c r="F4" s="93" t="s">
        <v>0</v>
      </c>
      <c r="G4" s="93" t="s">
        <v>10</v>
      </c>
      <c r="H4" s="94" t="s">
        <v>23</v>
      </c>
    </row>
    <row r="5" spans="1:8" s="22" customFormat="1" ht="42" customHeight="1" x14ac:dyDescent="0.2">
      <c r="A5" s="153" t="s">
        <v>35</v>
      </c>
      <c r="B5" s="154"/>
      <c r="C5" s="154"/>
      <c r="D5" s="154"/>
      <c r="E5" s="154"/>
      <c r="F5" s="154"/>
      <c r="G5" s="154"/>
      <c r="H5" s="154"/>
    </row>
    <row r="6" spans="1:8" s="22" customFormat="1" ht="30.75" customHeight="1" x14ac:dyDescent="0.2">
      <c r="A6" s="155" t="s">
        <v>75</v>
      </c>
      <c r="B6" s="156"/>
      <c r="C6" s="156"/>
      <c r="D6" s="156"/>
      <c r="E6" s="156"/>
      <c r="F6" s="156"/>
      <c r="G6" s="156"/>
      <c r="H6" s="156"/>
    </row>
    <row r="7" spans="1:8" s="22" customFormat="1" ht="28.5" customHeight="1" x14ac:dyDescent="0.7">
      <c r="A7" s="149" t="s">
        <v>36</v>
      </c>
      <c r="B7" s="149"/>
      <c r="C7" s="149"/>
      <c r="D7" s="149"/>
      <c r="E7" s="149"/>
      <c r="F7" s="149"/>
      <c r="G7" s="149"/>
      <c r="H7" s="149"/>
    </row>
    <row r="8" spans="1:8" s="22" customFormat="1" ht="128.44999999999999" customHeight="1" x14ac:dyDescent="0.2">
      <c r="A8" s="25">
        <v>1</v>
      </c>
      <c r="B8" s="26" t="s">
        <v>77</v>
      </c>
      <c r="C8" s="4" t="s">
        <v>3</v>
      </c>
      <c r="D8" s="32">
        <v>1</v>
      </c>
      <c r="E8" s="73">
        <v>1</v>
      </c>
      <c r="F8" s="8">
        <f>D8*E8</f>
        <v>1</v>
      </c>
      <c r="G8" s="32"/>
      <c r="H8" s="34" t="str">
        <f>IF(F8&gt;=1,"","ไม่ผ่าน")</f>
        <v/>
      </c>
    </row>
    <row r="9" spans="1:8" s="22" customFormat="1" ht="33.75" customHeight="1" x14ac:dyDescent="0.7">
      <c r="A9" s="150" t="s">
        <v>37</v>
      </c>
      <c r="B9" s="151"/>
      <c r="C9" s="151"/>
      <c r="D9" s="151"/>
      <c r="E9" s="151"/>
      <c r="F9" s="151"/>
      <c r="G9" s="151"/>
      <c r="H9" s="152"/>
    </row>
    <row r="10" spans="1:8" s="22" customFormat="1" ht="66.599999999999994" customHeight="1" x14ac:dyDescent="0.2">
      <c r="A10" s="25">
        <v>2</v>
      </c>
      <c r="B10" s="26" t="s">
        <v>61</v>
      </c>
      <c r="C10" s="4" t="s">
        <v>3</v>
      </c>
      <c r="D10" s="32">
        <v>1</v>
      </c>
      <c r="E10" s="73"/>
      <c r="F10" s="8">
        <f>D10*E10</f>
        <v>0</v>
      </c>
      <c r="G10" s="32"/>
      <c r="H10" s="34" t="str">
        <f>IF(F10&gt;=1,"","ไม่ผ่าน")</f>
        <v>ไม่ผ่าน</v>
      </c>
    </row>
    <row r="11" spans="1:8" s="22" customFormat="1" ht="75.599999999999994" customHeight="1" x14ac:dyDescent="0.2">
      <c r="A11" s="25">
        <v>3</v>
      </c>
      <c r="B11" s="26" t="s">
        <v>78</v>
      </c>
      <c r="C11" s="4" t="s">
        <v>3</v>
      </c>
      <c r="D11" s="32">
        <v>1</v>
      </c>
      <c r="E11" s="73"/>
      <c r="F11" s="8">
        <f>D11*E11</f>
        <v>0</v>
      </c>
      <c r="G11" s="32"/>
      <c r="H11" s="34" t="str">
        <f>IF(F11&gt;=1,"","ไม่ผ่าน")</f>
        <v>ไม่ผ่าน</v>
      </c>
    </row>
    <row r="12" spans="1:8" s="22" customFormat="1" ht="123" x14ac:dyDescent="0.2">
      <c r="A12" s="25">
        <v>4</v>
      </c>
      <c r="B12" s="26" t="s">
        <v>79</v>
      </c>
      <c r="C12" s="4" t="s">
        <v>3</v>
      </c>
      <c r="D12" s="32">
        <v>1</v>
      </c>
      <c r="E12" s="73"/>
      <c r="F12" s="8">
        <f>D12*E12</f>
        <v>0</v>
      </c>
      <c r="G12" s="32"/>
      <c r="H12" s="34" t="str">
        <f>IF(F12&gt;=1,"","ไม่ผ่าน")</f>
        <v>ไม่ผ่าน</v>
      </c>
    </row>
    <row r="13" spans="1:8" s="22" customFormat="1" ht="35.25" customHeight="1" x14ac:dyDescent="0.7">
      <c r="A13" s="150" t="s">
        <v>38</v>
      </c>
      <c r="B13" s="151"/>
      <c r="C13" s="151"/>
      <c r="D13" s="151"/>
      <c r="E13" s="151"/>
      <c r="F13" s="151"/>
      <c r="G13" s="151"/>
      <c r="H13" s="152"/>
    </row>
    <row r="14" spans="1:8" s="22" customFormat="1" ht="132" customHeight="1" x14ac:dyDescent="0.2">
      <c r="A14" s="25">
        <v>5</v>
      </c>
      <c r="B14" s="26" t="s">
        <v>80</v>
      </c>
      <c r="C14" s="4" t="s">
        <v>3</v>
      </c>
      <c r="D14" s="32">
        <v>1</v>
      </c>
      <c r="E14" s="73"/>
      <c r="F14" s="8">
        <f>D14*E14</f>
        <v>0</v>
      </c>
      <c r="G14" s="32"/>
      <c r="H14" s="34" t="str">
        <f>IF(F14&gt;=1,"","ไม่ผ่าน")</f>
        <v>ไม่ผ่าน</v>
      </c>
    </row>
    <row r="15" spans="1:8" s="22" customFormat="1" ht="60.75" customHeight="1" x14ac:dyDescent="0.2">
      <c r="A15" s="27">
        <v>6</v>
      </c>
      <c r="B15" s="28" t="s">
        <v>62</v>
      </c>
      <c r="C15" s="4" t="s">
        <v>3</v>
      </c>
      <c r="D15" s="32">
        <v>1</v>
      </c>
      <c r="E15" s="73"/>
      <c r="F15" s="8">
        <f>D15*E15</f>
        <v>0</v>
      </c>
      <c r="G15" s="32"/>
      <c r="H15" s="34" t="str">
        <f>IF(F15&gt;=1,"","ไม่ผ่าน")</f>
        <v>ไม่ผ่าน</v>
      </c>
    </row>
    <row r="16" spans="1:8" s="22" customFormat="1" ht="59.25" customHeight="1" x14ac:dyDescent="0.2">
      <c r="A16" s="27">
        <v>7</v>
      </c>
      <c r="B16" s="28" t="s">
        <v>63</v>
      </c>
      <c r="C16" s="4" t="s">
        <v>3</v>
      </c>
      <c r="D16" s="32">
        <v>1</v>
      </c>
      <c r="E16" s="73"/>
      <c r="F16" s="8">
        <f>D16*E16</f>
        <v>0</v>
      </c>
      <c r="G16" s="32"/>
      <c r="H16" s="34" t="str">
        <f>IF(F16&gt;=1,"","ไม่ผ่าน")</f>
        <v>ไม่ผ่าน</v>
      </c>
    </row>
    <row r="17" spans="1:9" s="22" customFormat="1" ht="61.5" x14ac:dyDescent="0.2">
      <c r="A17" s="25">
        <v>8</v>
      </c>
      <c r="B17" s="26" t="s">
        <v>64</v>
      </c>
      <c r="C17" s="4" t="s">
        <v>3</v>
      </c>
      <c r="D17" s="32">
        <v>1</v>
      </c>
      <c r="E17" s="73"/>
      <c r="F17" s="8">
        <f>D17*E17</f>
        <v>0</v>
      </c>
      <c r="G17" s="32"/>
      <c r="H17" s="34" t="str">
        <f>IF(F17&gt;=1,"","ไม่ผ่าน")</f>
        <v>ไม่ผ่าน</v>
      </c>
    </row>
    <row r="18" spans="1:9" s="22" customFormat="1" ht="34.5" customHeight="1" x14ac:dyDescent="0.7">
      <c r="A18" s="150" t="s">
        <v>39</v>
      </c>
      <c r="B18" s="151"/>
      <c r="C18" s="151"/>
      <c r="D18" s="151"/>
      <c r="E18" s="151"/>
      <c r="F18" s="151"/>
      <c r="G18" s="151"/>
      <c r="H18" s="152"/>
    </row>
    <row r="19" spans="1:9" s="22" customFormat="1" ht="63.75" customHeight="1" x14ac:dyDescent="0.2">
      <c r="A19" s="25">
        <v>9</v>
      </c>
      <c r="B19" s="26" t="s">
        <v>16</v>
      </c>
      <c r="C19" s="4" t="s">
        <v>3</v>
      </c>
      <c r="D19" s="32">
        <v>1</v>
      </c>
      <c r="E19" s="73"/>
      <c r="F19" s="8">
        <f>D19*E19</f>
        <v>0</v>
      </c>
      <c r="G19" s="32"/>
      <c r="H19" s="34" t="str">
        <f>IF(F19&gt;=1,"","ไม่ผ่าน")</f>
        <v>ไม่ผ่าน</v>
      </c>
    </row>
    <row r="20" spans="1:9" s="22" customFormat="1" ht="92.25" x14ac:dyDescent="0.7">
      <c r="A20" s="25">
        <v>10</v>
      </c>
      <c r="B20" s="30" t="s">
        <v>81</v>
      </c>
      <c r="C20" s="4" t="s">
        <v>3</v>
      </c>
      <c r="D20" s="32">
        <v>1</v>
      </c>
      <c r="E20" s="73"/>
      <c r="F20" s="8">
        <f>D20*E20</f>
        <v>0</v>
      </c>
      <c r="G20" s="32"/>
      <c r="H20" s="34" t="str">
        <f>IF(F20&gt;=1,"","ไม่ผ่าน")</f>
        <v>ไม่ผ่าน</v>
      </c>
    </row>
    <row r="21" spans="1:9" s="22" customFormat="1" ht="36" customHeight="1" x14ac:dyDescent="0.7">
      <c r="A21" s="150" t="s">
        <v>40</v>
      </c>
      <c r="B21" s="151"/>
      <c r="C21" s="151"/>
      <c r="D21" s="151"/>
      <c r="E21" s="151"/>
      <c r="F21" s="151"/>
      <c r="G21" s="151"/>
      <c r="H21" s="152"/>
    </row>
    <row r="22" spans="1:9" s="22" customFormat="1" ht="35.25" customHeight="1" x14ac:dyDescent="0.7">
      <c r="A22" s="25">
        <v>11</v>
      </c>
      <c r="B22" s="29" t="s">
        <v>34</v>
      </c>
      <c r="C22" s="4" t="s">
        <v>3</v>
      </c>
      <c r="D22" s="32">
        <v>1</v>
      </c>
      <c r="E22" s="73"/>
      <c r="F22" s="8">
        <f>D22*E22</f>
        <v>0</v>
      </c>
      <c r="G22" s="32"/>
      <c r="H22" s="34" t="str">
        <f>IF(F22&gt;=1,"","ไม่ผ่าน")</f>
        <v>ไม่ผ่าน</v>
      </c>
    </row>
    <row r="23" spans="1:9" s="22" customFormat="1" ht="94.5" customHeight="1" x14ac:dyDescent="0.7">
      <c r="A23" s="25">
        <v>12</v>
      </c>
      <c r="B23" s="30" t="s">
        <v>43</v>
      </c>
      <c r="C23" s="4" t="s">
        <v>3</v>
      </c>
      <c r="D23" s="32">
        <v>1</v>
      </c>
      <c r="E23" s="73"/>
      <c r="F23" s="8">
        <f>D23*E23</f>
        <v>0</v>
      </c>
      <c r="G23" s="32"/>
      <c r="H23" s="34" t="str">
        <f>IF(F23&gt;=1,"","ไม่ผ่าน")</f>
        <v>ไม่ผ่าน</v>
      </c>
    </row>
    <row r="24" spans="1:9" s="22" customFormat="1" ht="42" customHeight="1" x14ac:dyDescent="0.2">
      <c r="A24" s="157" t="s">
        <v>41</v>
      </c>
      <c r="B24" s="158"/>
      <c r="C24" s="158"/>
      <c r="D24" s="158"/>
      <c r="E24" s="158"/>
      <c r="F24" s="158"/>
      <c r="G24" s="158"/>
      <c r="H24" s="159"/>
    </row>
    <row r="25" spans="1:9" s="22" customFormat="1" ht="42" customHeight="1" x14ac:dyDescent="0.2">
      <c r="A25" s="25">
        <v>13</v>
      </c>
      <c r="B25" s="31" t="s">
        <v>9</v>
      </c>
      <c r="C25" s="4" t="s">
        <v>3</v>
      </c>
      <c r="D25" s="32">
        <v>1</v>
      </c>
      <c r="E25" s="73"/>
      <c r="F25" s="8">
        <f>D25*E25</f>
        <v>0</v>
      </c>
      <c r="G25" s="32"/>
      <c r="H25" s="34" t="str">
        <f>IF(F25&gt;=1,"","ไม่ผ่าน")</f>
        <v>ไม่ผ่าน</v>
      </c>
    </row>
    <row r="26" spans="1:9" s="22" customFormat="1" ht="61.5" x14ac:dyDescent="0.2">
      <c r="A26" s="37">
        <v>14</v>
      </c>
      <c r="B26" s="71" t="s">
        <v>65</v>
      </c>
      <c r="C26" s="4" t="s">
        <v>3</v>
      </c>
      <c r="D26" s="32">
        <v>1</v>
      </c>
      <c r="E26" s="73"/>
      <c r="F26" s="8">
        <f>D26*E26</f>
        <v>0</v>
      </c>
      <c r="G26" s="32"/>
      <c r="H26" s="34" t="str">
        <f>IF(F26&gt;=1,"","ไม่ผ่าน")</f>
        <v>ไม่ผ่าน</v>
      </c>
    </row>
    <row r="27" spans="1:9" s="22" customFormat="1" ht="42" customHeight="1" x14ac:dyDescent="0.2">
      <c r="A27" s="37"/>
      <c r="B27" s="38"/>
      <c r="C27" s="39"/>
      <c r="D27" s="40"/>
      <c r="E27" s="40"/>
      <c r="F27" s="41"/>
      <c r="G27" s="40"/>
      <c r="H27" s="42"/>
    </row>
    <row r="28" spans="1:9" s="22" customFormat="1" ht="42" customHeight="1" x14ac:dyDescent="0.2">
      <c r="A28" s="37"/>
      <c r="B28" s="38"/>
      <c r="C28" s="56"/>
      <c r="D28" s="40"/>
      <c r="E28" s="57" t="s">
        <v>54</v>
      </c>
      <c r="F28" s="41"/>
      <c r="G28" s="40"/>
      <c r="H28" s="42"/>
    </row>
    <row r="29" spans="1:9" s="22" customFormat="1" ht="63.75" customHeight="1" x14ac:dyDescent="0.2">
      <c r="A29" s="89" t="s">
        <v>6</v>
      </c>
      <c r="B29" s="89" t="s">
        <v>5</v>
      </c>
      <c r="C29" s="89" t="s">
        <v>2</v>
      </c>
      <c r="D29" s="89" t="s">
        <v>1</v>
      </c>
      <c r="E29" s="90" t="s">
        <v>23</v>
      </c>
      <c r="F29" s="89" t="s">
        <v>0</v>
      </c>
      <c r="G29" s="89" t="s">
        <v>10</v>
      </c>
      <c r="H29" s="91" t="s">
        <v>144</v>
      </c>
      <c r="I29" s="91"/>
    </row>
    <row r="30" spans="1:9" ht="56.25" customHeight="1" x14ac:dyDescent="0.3">
      <c r="A30" s="145" t="s">
        <v>33</v>
      </c>
      <c r="B30" s="145"/>
      <c r="C30" s="145"/>
      <c r="D30" s="145"/>
      <c r="E30" s="145"/>
      <c r="F30" s="145"/>
      <c r="G30" s="145"/>
      <c r="H30" s="145"/>
      <c r="I30" s="145"/>
    </row>
    <row r="31" spans="1:9" ht="131.44999999999999" customHeight="1" x14ac:dyDescent="0.3">
      <c r="A31" s="35"/>
      <c r="B31" s="147" t="s">
        <v>83</v>
      </c>
      <c r="C31" s="148"/>
      <c r="D31" s="36"/>
      <c r="E31" s="146" t="s">
        <v>82</v>
      </c>
      <c r="F31" s="146"/>
      <c r="G31" s="146"/>
      <c r="H31" s="146"/>
      <c r="I31" s="146"/>
    </row>
    <row r="32" spans="1:9" ht="55.9" customHeight="1" x14ac:dyDescent="0.3">
      <c r="A32" s="135" t="s">
        <v>111</v>
      </c>
      <c r="B32" s="136"/>
      <c r="C32" s="136"/>
      <c r="D32" s="136"/>
      <c r="E32" s="136"/>
      <c r="F32" s="136"/>
      <c r="G32" s="136"/>
      <c r="H32" s="136"/>
      <c r="I32" s="137"/>
    </row>
    <row r="33" spans="1:9" s="72" customFormat="1" ht="46.5" x14ac:dyDescent="0.3">
      <c r="A33" s="80">
        <v>1.1000000000000001</v>
      </c>
      <c r="B33" s="79" t="s">
        <v>84</v>
      </c>
      <c r="C33" s="100" t="s">
        <v>3</v>
      </c>
      <c r="D33" s="9">
        <v>1</v>
      </c>
      <c r="E33" s="74"/>
      <c r="F33" s="9">
        <f>D33*E33</f>
        <v>0</v>
      </c>
      <c r="G33" s="9"/>
      <c r="H33" s="34" t="str">
        <f>IF(F33&gt;=1,"","ไม่ผ่าน")</f>
        <v>ไม่ผ่าน</v>
      </c>
      <c r="I33" s="78"/>
    </row>
    <row r="34" spans="1:9" s="72" customFormat="1" ht="80.45" customHeight="1" x14ac:dyDescent="0.3">
      <c r="A34" s="123">
        <v>1.2</v>
      </c>
      <c r="B34" s="124" t="s">
        <v>85</v>
      </c>
      <c r="C34" s="87" t="s">
        <v>4</v>
      </c>
      <c r="D34" s="9">
        <v>2</v>
      </c>
      <c r="E34" s="74"/>
      <c r="F34" s="9">
        <f>D34*E34</f>
        <v>0</v>
      </c>
      <c r="G34" s="9"/>
      <c r="H34" s="34" t="str">
        <f>IF(F34&gt;=1,"","ไม่ผ่าน")</f>
        <v>ไม่ผ่าน</v>
      </c>
      <c r="I34" s="78"/>
    </row>
    <row r="35" spans="1:9" s="72" customFormat="1" ht="28.9" customHeight="1" x14ac:dyDescent="0.3">
      <c r="A35" s="80">
        <v>1.3</v>
      </c>
      <c r="B35" s="124" t="s">
        <v>86</v>
      </c>
      <c r="C35" s="87" t="s">
        <v>4</v>
      </c>
      <c r="D35" s="9">
        <v>2</v>
      </c>
      <c r="E35" s="74"/>
      <c r="F35" s="9">
        <f>D35*E35</f>
        <v>0</v>
      </c>
      <c r="G35" s="9"/>
      <c r="H35" s="34" t="str">
        <f>IF(F35&gt;=1,"","ไม่ผ่าน")</f>
        <v>ไม่ผ่าน</v>
      </c>
      <c r="I35" s="78"/>
    </row>
    <row r="36" spans="1:9" s="72" customFormat="1" ht="34.9" customHeight="1" x14ac:dyDescent="0.3">
      <c r="A36" s="123">
        <v>1.4</v>
      </c>
      <c r="B36" s="124" t="s">
        <v>87</v>
      </c>
      <c r="C36" s="87" t="s">
        <v>4</v>
      </c>
      <c r="D36" s="9">
        <v>2</v>
      </c>
      <c r="E36" s="74"/>
      <c r="F36" s="9">
        <f>D36*E36</f>
        <v>0</v>
      </c>
      <c r="G36" s="9"/>
      <c r="H36" s="34" t="str">
        <f>IF(F36&gt;=1,"","ไม่ผ่าน")</f>
        <v>ไม่ผ่าน</v>
      </c>
      <c r="I36" s="78"/>
    </row>
    <row r="37" spans="1:9" ht="49.9" customHeight="1" x14ac:dyDescent="0.3">
      <c r="A37" s="135" t="s">
        <v>112</v>
      </c>
      <c r="B37" s="136"/>
      <c r="C37" s="136"/>
      <c r="D37" s="136"/>
      <c r="E37" s="136"/>
      <c r="F37" s="136"/>
      <c r="G37" s="136"/>
      <c r="H37" s="136"/>
      <c r="I37" s="137"/>
    </row>
    <row r="38" spans="1:9" ht="105.6" customHeight="1" x14ac:dyDescent="0.3">
      <c r="A38" s="82">
        <v>2.1</v>
      </c>
      <c r="B38" s="81" t="s">
        <v>17</v>
      </c>
      <c r="C38" s="7" t="s">
        <v>3</v>
      </c>
      <c r="D38" s="9">
        <v>1</v>
      </c>
      <c r="E38" s="74"/>
      <c r="F38" s="9">
        <f>D38*E38</f>
        <v>0</v>
      </c>
      <c r="G38" s="9"/>
      <c r="H38" s="34" t="str">
        <f t="shared" ref="H38:H63" si="0">IF(F38&gt;=1,"","ไม่ผ่าน")</f>
        <v>ไม่ผ่าน</v>
      </c>
      <c r="I38" s="2"/>
    </row>
    <row r="39" spans="1:9" s="22" customFormat="1" ht="24.6" customHeight="1" x14ac:dyDescent="0.2">
      <c r="A39" s="82">
        <v>2.2000000000000002</v>
      </c>
      <c r="B39" s="81" t="s">
        <v>11</v>
      </c>
      <c r="C39" s="7" t="s">
        <v>3</v>
      </c>
      <c r="D39" s="9">
        <v>1</v>
      </c>
      <c r="E39" s="74"/>
      <c r="F39" s="9">
        <f>D39*E39</f>
        <v>0</v>
      </c>
      <c r="G39" s="9"/>
      <c r="H39" s="45" t="str">
        <f t="shared" si="0"/>
        <v>ไม่ผ่าน</v>
      </c>
      <c r="I39" s="3"/>
    </row>
    <row r="40" spans="1:9" ht="46.5" x14ac:dyDescent="0.3">
      <c r="A40" s="82">
        <v>2.2999999999999998</v>
      </c>
      <c r="B40" s="81" t="s">
        <v>88</v>
      </c>
      <c r="C40" s="7" t="s">
        <v>3</v>
      </c>
      <c r="D40" s="9">
        <v>1</v>
      </c>
      <c r="E40" s="74"/>
      <c r="F40" s="9">
        <f>D40*E40</f>
        <v>0</v>
      </c>
      <c r="G40" s="11"/>
      <c r="H40" s="34" t="str">
        <f t="shared" si="0"/>
        <v>ไม่ผ่าน</v>
      </c>
      <c r="I40" s="2"/>
    </row>
    <row r="41" spans="1:9" ht="41.25" customHeight="1" x14ac:dyDescent="0.3">
      <c r="A41" s="82">
        <v>2.4</v>
      </c>
      <c r="B41" s="81" t="s">
        <v>26</v>
      </c>
      <c r="C41" s="7" t="s">
        <v>3</v>
      </c>
      <c r="D41" s="8">
        <v>1</v>
      </c>
      <c r="E41" s="75"/>
      <c r="F41" s="9">
        <f t="shared" ref="F41:F63" si="1">D41*E41</f>
        <v>0</v>
      </c>
      <c r="G41" s="11"/>
      <c r="H41" s="34" t="str">
        <f t="shared" si="0"/>
        <v>ไม่ผ่าน</v>
      </c>
      <c r="I41" s="2"/>
    </row>
    <row r="42" spans="1:9" ht="46.5" x14ac:dyDescent="0.3">
      <c r="A42" s="82">
        <v>2.5</v>
      </c>
      <c r="B42" s="81" t="s">
        <v>18</v>
      </c>
      <c r="C42" s="7" t="s">
        <v>3</v>
      </c>
      <c r="D42" s="9">
        <v>1</v>
      </c>
      <c r="E42" s="74"/>
      <c r="F42" s="9">
        <f t="shared" ref="F42:F62" si="2">D42*E42</f>
        <v>0</v>
      </c>
      <c r="G42" s="9"/>
      <c r="H42" s="34" t="str">
        <f t="shared" si="0"/>
        <v>ไม่ผ่าน</v>
      </c>
      <c r="I42" s="2"/>
    </row>
    <row r="43" spans="1:9" ht="23.25" x14ac:dyDescent="0.3">
      <c r="A43" s="82">
        <v>2.6</v>
      </c>
      <c r="B43" s="81" t="s">
        <v>89</v>
      </c>
      <c r="C43" s="7" t="s">
        <v>3</v>
      </c>
      <c r="D43" s="9">
        <v>1</v>
      </c>
      <c r="E43" s="74"/>
      <c r="F43" s="9">
        <f t="shared" si="2"/>
        <v>0</v>
      </c>
      <c r="G43" s="9"/>
      <c r="H43" s="34" t="str">
        <f t="shared" si="0"/>
        <v>ไม่ผ่าน</v>
      </c>
      <c r="I43" s="2"/>
    </row>
    <row r="44" spans="1:9" ht="76.900000000000006" customHeight="1" x14ac:dyDescent="0.3">
      <c r="A44" s="82">
        <v>2.7</v>
      </c>
      <c r="B44" s="81" t="s">
        <v>90</v>
      </c>
      <c r="C44" s="87" t="s">
        <v>4</v>
      </c>
      <c r="D44" s="9">
        <v>2</v>
      </c>
      <c r="E44" s="74"/>
      <c r="F44" s="9">
        <f t="shared" si="2"/>
        <v>0</v>
      </c>
      <c r="G44" s="9"/>
      <c r="H44" s="34" t="str">
        <f t="shared" si="0"/>
        <v>ไม่ผ่าน</v>
      </c>
      <c r="I44" s="2"/>
    </row>
    <row r="45" spans="1:9" ht="69.75" x14ac:dyDescent="0.3">
      <c r="A45" s="82">
        <v>2.8</v>
      </c>
      <c r="B45" s="81" t="s">
        <v>91</v>
      </c>
      <c r="C45" s="87" t="s">
        <v>4</v>
      </c>
      <c r="D45" s="9">
        <v>2</v>
      </c>
      <c r="E45" s="74"/>
      <c r="F45" s="9">
        <f t="shared" si="2"/>
        <v>0</v>
      </c>
      <c r="G45" s="9"/>
      <c r="H45" s="34" t="str">
        <f t="shared" si="0"/>
        <v>ไม่ผ่าน</v>
      </c>
      <c r="I45" s="2"/>
    </row>
    <row r="46" spans="1:9" ht="38.450000000000003" customHeight="1" x14ac:dyDescent="0.3">
      <c r="A46" s="82">
        <v>2.9</v>
      </c>
      <c r="B46" s="81" t="s">
        <v>7</v>
      </c>
      <c r="C46" s="87" t="s">
        <v>4</v>
      </c>
      <c r="D46" s="9">
        <v>2</v>
      </c>
      <c r="E46" s="74"/>
      <c r="F46" s="9">
        <f t="shared" si="2"/>
        <v>0</v>
      </c>
      <c r="G46" s="9"/>
      <c r="H46" s="34" t="str">
        <f t="shared" si="0"/>
        <v>ไม่ผ่าน</v>
      </c>
      <c r="I46" s="2"/>
    </row>
    <row r="47" spans="1:9" ht="55.9" customHeight="1" x14ac:dyDescent="0.3">
      <c r="A47" s="85">
        <v>2.1</v>
      </c>
      <c r="B47" s="81" t="s">
        <v>92</v>
      </c>
      <c r="C47" s="7" t="s">
        <v>3</v>
      </c>
      <c r="D47" s="9">
        <v>1</v>
      </c>
      <c r="E47" s="74"/>
      <c r="F47" s="9">
        <f t="shared" si="2"/>
        <v>0</v>
      </c>
      <c r="G47" s="9"/>
      <c r="H47" s="34" t="str">
        <f t="shared" si="0"/>
        <v>ไม่ผ่าน</v>
      </c>
      <c r="I47" s="2"/>
    </row>
    <row r="48" spans="1:9" ht="34.9" customHeight="1" x14ac:dyDescent="0.3">
      <c r="A48" s="85">
        <v>2.11</v>
      </c>
      <c r="B48" s="81" t="s">
        <v>93</v>
      </c>
      <c r="C48" s="7" t="s">
        <v>3</v>
      </c>
      <c r="D48" s="9">
        <v>1</v>
      </c>
      <c r="E48" s="74"/>
      <c r="F48" s="9">
        <f t="shared" si="2"/>
        <v>0</v>
      </c>
      <c r="G48" s="9"/>
      <c r="H48" s="34" t="str">
        <f t="shared" si="0"/>
        <v>ไม่ผ่าน</v>
      </c>
      <c r="I48" s="2"/>
    </row>
    <row r="49" spans="1:9" ht="55.9" customHeight="1" x14ac:dyDescent="0.3">
      <c r="A49" s="85">
        <v>2.12</v>
      </c>
      <c r="B49" s="81" t="s">
        <v>8</v>
      </c>
      <c r="C49" s="7" t="s">
        <v>3</v>
      </c>
      <c r="D49" s="9">
        <v>1</v>
      </c>
      <c r="E49" s="74"/>
      <c r="F49" s="9">
        <f t="shared" si="2"/>
        <v>0</v>
      </c>
      <c r="G49" s="9"/>
      <c r="H49" s="34" t="str">
        <f t="shared" si="0"/>
        <v>ไม่ผ่าน</v>
      </c>
      <c r="I49" s="2"/>
    </row>
    <row r="50" spans="1:9" ht="33" customHeight="1" x14ac:dyDescent="0.3">
      <c r="A50" s="85">
        <v>2.13</v>
      </c>
      <c r="B50" s="81" t="s">
        <v>94</v>
      </c>
      <c r="C50" s="87" t="s">
        <v>4</v>
      </c>
      <c r="D50" s="9">
        <v>2</v>
      </c>
      <c r="E50" s="74"/>
      <c r="F50" s="9">
        <f t="shared" si="2"/>
        <v>0</v>
      </c>
      <c r="G50" s="9"/>
      <c r="H50" s="34" t="str">
        <f t="shared" si="0"/>
        <v>ไม่ผ่าน</v>
      </c>
      <c r="I50" s="2"/>
    </row>
    <row r="51" spans="1:9" ht="55.9" customHeight="1" x14ac:dyDescent="0.3">
      <c r="A51" s="85">
        <v>2.14</v>
      </c>
      <c r="B51" s="81" t="s">
        <v>95</v>
      </c>
      <c r="C51" s="87" t="s">
        <v>4</v>
      </c>
      <c r="D51" s="9">
        <v>2</v>
      </c>
      <c r="E51" s="74"/>
      <c r="F51" s="9">
        <f t="shared" si="2"/>
        <v>0</v>
      </c>
      <c r="G51" s="9"/>
      <c r="H51" s="34" t="str">
        <f t="shared" si="0"/>
        <v>ไม่ผ่าน</v>
      </c>
      <c r="I51" s="2"/>
    </row>
    <row r="52" spans="1:9" ht="85.15" customHeight="1" x14ac:dyDescent="0.3">
      <c r="A52" s="85">
        <v>2.15</v>
      </c>
      <c r="B52" s="81" t="s">
        <v>96</v>
      </c>
      <c r="C52" s="7" t="s">
        <v>3</v>
      </c>
      <c r="D52" s="9">
        <v>1</v>
      </c>
      <c r="E52" s="74"/>
      <c r="F52" s="9">
        <f t="shared" si="2"/>
        <v>0</v>
      </c>
      <c r="G52" s="9"/>
      <c r="H52" s="34" t="str">
        <f t="shared" si="0"/>
        <v>ไม่ผ่าน</v>
      </c>
      <c r="I52" s="2"/>
    </row>
    <row r="53" spans="1:9" ht="32.450000000000003" customHeight="1" x14ac:dyDescent="0.3">
      <c r="A53" s="85">
        <v>2.16</v>
      </c>
      <c r="B53" s="81" t="s">
        <v>97</v>
      </c>
      <c r="C53" s="7" t="s">
        <v>3</v>
      </c>
      <c r="D53" s="9">
        <v>1</v>
      </c>
      <c r="E53" s="74"/>
      <c r="F53" s="9">
        <f t="shared" si="2"/>
        <v>0</v>
      </c>
      <c r="G53" s="9"/>
      <c r="H53" s="34" t="str">
        <f t="shared" si="0"/>
        <v>ไม่ผ่าน</v>
      </c>
      <c r="I53" s="2"/>
    </row>
    <row r="54" spans="1:9" ht="55.9" customHeight="1" x14ac:dyDescent="0.3">
      <c r="A54" s="85">
        <v>2.17</v>
      </c>
      <c r="B54" s="81" t="s">
        <v>98</v>
      </c>
      <c r="C54" s="87" t="s">
        <v>4</v>
      </c>
      <c r="D54" s="9">
        <v>2</v>
      </c>
      <c r="E54" s="74"/>
      <c r="F54" s="9">
        <f t="shared" si="2"/>
        <v>0</v>
      </c>
      <c r="G54" s="9"/>
      <c r="H54" s="34" t="str">
        <f t="shared" si="0"/>
        <v>ไม่ผ่าน</v>
      </c>
      <c r="I54" s="2"/>
    </row>
    <row r="55" spans="1:9" ht="55.9" customHeight="1" x14ac:dyDescent="0.3">
      <c r="A55" s="85">
        <v>2.1800000000000002</v>
      </c>
      <c r="B55" s="81" t="s">
        <v>99</v>
      </c>
      <c r="C55" s="87" t="s">
        <v>4</v>
      </c>
      <c r="D55" s="9">
        <v>2</v>
      </c>
      <c r="E55" s="74"/>
      <c r="F55" s="9">
        <f t="shared" si="2"/>
        <v>0</v>
      </c>
      <c r="G55" s="9"/>
      <c r="H55" s="34" t="str">
        <f t="shared" si="0"/>
        <v>ไม่ผ่าน</v>
      </c>
      <c r="I55" s="2"/>
    </row>
    <row r="56" spans="1:9" ht="69.75" x14ac:dyDescent="0.3">
      <c r="A56" s="85">
        <v>2.19</v>
      </c>
      <c r="B56" s="81" t="s">
        <v>100</v>
      </c>
      <c r="C56" s="7" t="s">
        <v>3</v>
      </c>
      <c r="D56" s="9">
        <v>1</v>
      </c>
      <c r="E56" s="74"/>
      <c r="F56" s="9">
        <f t="shared" si="2"/>
        <v>0</v>
      </c>
      <c r="G56" s="9"/>
      <c r="H56" s="34" t="str">
        <f t="shared" si="0"/>
        <v>ไม่ผ่าน</v>
      </c>
      <c r="I56" s="2"/>
    </row>
    <row r="57" spans="1:9" ht="99" customHeight="1" x14ac:dyDescent="0.3">
      <c r="A57" s="85">
        <v>2.2000000000000002</v>
      </c>
      <c r="B57" s="81" t="s">
        <v>101</v>
      </c>
      <c r="C57" s="87" t="s">
        <v>4</v>
      </c>
      <c r="D57" s="9">
        <v>2</v>
      </c>
      <c r="E57" s="74"/>
      <c r="F57" s="9">
        <f t="shared" si="2"/>
        <v>0</v>
      </c>
      <c r="G57" s="9"/>
      <c r="H57" s="34" t="str">
        <f t="shared" si="0"/>
        <v>ไม่ผ่าน</v>
      </c>
      <c r="I57" s="2"/>
    </row>
    <row r="58" spans="1:9" ht="103.15" customHeight="1" x14ac:dyDescent="0.3">
      <c r="A58" s="85">
        <v>2.21</v>
      </c>
      <c r="B58" s="81" t="s">
        <v>102</v>
      </c>
      <c r="C58" s="87" t="s">
        <v>4</v>
      </c>
      <c r="D58" s="9">
        <v>2</v>
      </c>
      <c r="E58" s="74"/>
      <c r="F58" s="9">
        <f t="shared" si="2"/>
        <v>0</v>
      </c>
      <c r="G58" s="9"/>
      <c r="H58" s="34" t="str">
        <f t="shared" si="0"/>
        <v>ไม่ผ่าน</v>
      </c>
      <c r="I58" s="2"/>
    </row>
    <row r="59" spans="1:9" ht="33" customHeight="1" x14ac:dyDescent="0.3">
      <c r="A59" s="85">
        <v>2.2200000000000002</v>
      </c>
      <c r="B59" s="81" t="s">
        <v>103</v>
      </c>
      <c r="C59" s="87" t="s">
        <v>4</v>
      </c>
      <c r="D59" s="9">
        <v>2</v>
      </c>
      <c r="E59" s="74"/>
      <c r="F59" s="9">
        <f t="shared" si="2"/>
        <v>0</v>
      </c>
      <c r="G59" s="9"/>
      <c r="H59" s="34" t="str">
        <f t="shared" si="0"/>
        <v>ไม่ผ่าน</v>
      </c>
      <c r="I59" s="2"/>
    </row>
    <row r="60" spans="1:9" ht="75" customHeight="1" x14ac:dyDescent="0.3">
      <c r="A60" s="85">
        <v>2.23</v>
      </c>
      <c r="B60" s="81" t="s">
        <v>104</v>
      </c>
      <c r="C60" s="7" t="s">
        <v>3</v>
      </c>
      <c r="D60" s="9">
        <v>1</v>
      </c>
      <c r="E60" s="74"/>
      <c r="F60" s="9">
        <f t="shared" si="2"/>
        <v>0</v>
      </c>
      <c r="G60" s="9"/>
      <c r="H60" s="34" t="str">
        <f t="shared" si="0"/>
        <v>ไม่ผ่าน</v>
      </c>
      <c r="I60" s="2"/>
    </row>
    <row r="61" spans="1:9" ht="28.15" customHeight="1" x14ac:dyDescent="0.3">
      <c r="A61" s="85">
        <v>2.2400000000000002</v>
      </c>
      <c r="B61" s="81" t="s">
        <v>105</v>
      </c>
      <c r="C61" s="7" t="s">
        <v>3</v>
      </c>
      <c r="D61" s="9">
        <v>1</v>
      </c>
      <c r="E61" s="74"/>
      <c r="F61" s="9">
        <f t="shared" si="2"/>
        <v>0</v>
      </c>
      <c r="G61" s="9"/>
      <c r="H61" s="34" t="str">
        <f t="shared" si="0"/>
        <v>ไม่ผ่าน</v>
      </c>
      <c r="I61" s="2"/>
    </row>
    <row r="62" spans="1:9" ht="55.9" customHeight="1" x14ac:dyDescent="0.3">
      <c r="A62" s="85">
        <v>2.25</v>
      </c>
      <c r="B62" s="81" t="s">
        <v>106</v>
      </c>
      <c r="C62" s="7" t="s">
        <v>3</v>
      </c>
      <c r="D62" s="9">
        <v>1</v>
      </c>
      <c r="E62" s="74"/>
      <c r="F62" s="9">
        <f t="shared" si="2"/>
        <v>0</v>
      </c>
      <c r="G62" s="9"/>
      <c r="H62" s="34" t="str">
        <f t="shared" si="0"/>
        <v>ไม่ผ่าน</v>
      </c>
      <c r="I62" s="2"/>
    </row>
    <row r="63" spans="1:9" ht="23.25" x14ac:dyDescent="0.3">
      <c r="A63" s="85">
        <v>2.2599999999999998</v>
      </c>
      <c r="B63" s="83" t="s">
        <v>68</v>
      </c>
      <c r="C63" s="7" t="s">
        <v>3</v>
      </c>
      <c r="D63" s="9">
        <v>1</v>
      </c>
      <c r="E63" s="74"/>
      <c r="F63" s="9">
        <f t="shared" si="1"/>
        <v>0</v>
      </c>
      <c r="G63" s="11"/>
      <c r="H63" s="34" t="str">
        <f t="shared" si="0"/>
        <v>ไม่ผ่าน</v>
      </c>
      <c r="I63" s="34"/>
    </row>
    <row r="64" spans="1:9" ht="40.9" customHeight="1" x14ac:dyDescent="0.3">
      <c r="A64" s="138" t="s">
        <v>113</v>
      </c>
      <c r="B64" s="139"/>
      <c r="C64" s="139"/>
      <c r="D64" s="139"/>
      <c r="E64" s="139"/>
      <c r="F64" s="139"/>
      <c r="G64" s="139"/>
      <c r="H64" s="139"/>
      <c r="I64" s="140"/>
    </row>
    <row r="65" spans="1:9" s="72" customFormat="1" ht="46.5" x14ac:dyDescent="0.3">
      <c r="A65" s="88">
        <v>3.1</v>
      </c>
      <c r="B65" s="125" t="s">
        <v>66</v>
      </c>
      <c r="C65" s="7" t="s">
        <v>3</v>
      </c>
      <c r="D65" s="8">
        <v>1</v>
      </c>
      <c r="E65" s="75"/>
      <c r="F65" s="9">
        <f t="shared" ref="F65" si="3">D65*E65</f>
        <v>0</v>
      </c>
      <c r="G65" s="11"/>
      <c r="H65" s="34" t="str">
        <f>IF(F65&gt;=1,"","ไม่ผ่าน")</f>
        <v>ไม่ผ่าน</v>
      </c>
      <c r="I65" s="2"/>
    </row>
    <row r="66" spans="1:9" ht="36" customHeight="1" x14ac:dyDescent="0.3">
      <c r="A66" s="82">
        <v>3.2</v>
      </c>
      <c r="B66" s="81" t="s">
        <v>107</v>
      </c>
      <c r="C66" s="7" t="s">
        <v>3</v>
      </c>
      <c r="D66" s="9">
        <v>1</v>
      </c>
      <c r="E66" s="74"/>
      <c r="F66" s="9">
        <f>D66*E66</f>
        <v>0</v>
      </c>
      <c r="G66" s="11"/>
      <c r="H66" s="34" t="str">
        <f>IF(E66&gt;=1,"","ไม่ผ่าน")</f>
        <v>ไม่ผ่าน</v>
      </c>
      <c r="I66" s="2"/>
    </row>
    <row r="67" spans="1:9" ht="72.599999999999994" customHeight="1" x14ac:dyDescent="0.3">
      <c r="A67" s="88">
        <v>3.3</v>
      </c>
      <c r="B67" s="81" t="s">
        <v>108</v>
      </c>
      <c r="C67" s="87" t="s">
        <v>4</v>
      </c>
      <c r="D67" s="9">
        <v>2</v>
      </c>
      <c r="E67" s="74"/>
      <c r="F67" s="9">
        <f>D67*E67</f>
        <v>0</v>
      </c>
      <c r="G67" s="11"/>
      <c r="H67" s="34" t="str">
        <f>IF(F67&gt;=1,"","ไม่ผ่าน")</f>
        <v>ไม่ผ่าน</v>
      </c>
      <c r="I67" s="2"/>
    </row>
    <row r="68" spans="1:9" ht="102" customHeight="1" x14ac:dyDescent="0.3">
      <c r="A68" s="82">
        <v>3.4</v>
      </c>
      <c r="B68" s="81" t="s">
        <v>109</v>
      </c>
      <c r="C68" s="7" t="s">
        <v>3</v>
      </c>
      <c r="D68" s="9">
        <v>1</v>
      </c>
      <c r="E68" s="74"/>
      <c r="F68" s="9">
        <f t="shared" ref="F68:F70" si="4">D68*E68</f>
        <v>0</v>
      </c>
      <c r="G68" s="11"/>
      <c r="H68" s="34" t="str">
        <f>IF(F68&gt;=1,"","ไม่ผ่าน")</f>
        <v>ไม่ผ่าน</v>
      </c>
      <c r="I68" s="2"/>
    </row>
    <row r="69" spans="1:9" ht="35.450000000000003" customHeight="1" x14ac:dyDescent="0.3">
      <c r="A69" s="88">
        <v>3.5</v>
      </c>
      <c r="B69" s="81" t="s">
        <v>67</v>
      </c>
      <c r="C69" s="87" t="s">
        <v>4</v>
      </c>
      <c r="D69" s="9">
        <v>2</v>
      </c>
      <c r="E69" s="74"/>
      <c r="F69" s="9">
        <f>D69*E69</f>
        <v>0</v>
      </c>
      <c r="G69" s="11"/>
      <c r="H69" s="34" t="str">
        <f>IF(F69&gt;=1,"","ไม่ผ่าน")</f>
        <v>ไม่ผ่าน</v>
      </c>
      <c r="I69" s="2"/>
    </row>
    <row r="70" spans="1:9" ht="173.45" customHeight="1" x14ac:dyDescent="0.3">
      <c r="A70" s="82">
        <v>3.6</v>
      </c>
      <c r="B70" s="81" t="s">
        <v>110</v>
      </c>
      <c r="C70" s="87" t="s">
        <v>4</v>
      </c>
      <c r="D70" s="9">
        <v>2</v>
      </c>
      <c r="E70" s="74"/>
      <c r="F70" s="9">
        <f t="shared" si="4"/>
        <v>0</v>
      </c>
      <c r="G70" s="11"/>
      <c r="H70" s="34" t="str">
        <f>IF(F70&gt;=1,"","ไม่ผ่าน")</f>
        <v>ไม่ผ่าน</v>
      </c>
      <c r="I70" s="34"/>
    </row>
    <row r="71" spans="1:9" ht="30.75" x14ac:dyDescent="0.3">
      <c r="A71" s="138" t="s">
        <v>114</v>
      </c>
      <c r="B71" s="139"/>
      <c r="C71" s="139"/>
      <c r="D71" s="139"/>
      <c r="E71" s="139"/>
      <c r="F71" s="139"/>
      <c r="G71" s="139"/>
      <c r="H71" s="139"/>
      <c r="I71" s="140"/>
    </row>
    <row r="72" spans="1:9" ht="46.5" x14ac:dyDescent="0.3">
      <c r="A72" s="95">
        <v>4.0999999999999996</v>
      </c>
      <c r="B72" s="81" t="s">
        <v>115</v>
      </c>
      <c r="C72" s="87" t="s">
        <v>4</v>
      </c>
      <c r="D72" s="5">
        <v>2</v>
      </c>
      <c r="E72" s="76"/>
      <c r="F72" s="9">
        <f t="shared" ref="F72:F73" si="5">D72*E72</f>
        <v>0</v>
      </c>
      <c r="G72" s="5"/>
      <c r="H72" s="34" t="str">
        <f>IF(F72&gt;=1,"","ไม่ผ่าน")</f>
        <v>ไม่ผ่าน</v>
      </c>
      <c r="I72" s="2"/>
    </row>
    <row r="73" spans="1:9" ht="27" x14ac:dyDescent="0.3">
      <c r="A73" s="82">
        <v>4.2</v>
      </c>
      <c r="B73" s="81" t="s">
        <v>116</v>
      </c>
      <c r="C73" s="87" t="s">
        <v>4</v>
      </c>
      <c r="D73" s="5">
        <v>2</v>
      </c>
      <c r="E73" s="76"/>
      <c r="F73" s="9">
        <f t="shared" si="5"/>
        <v>0</v>
      </c>
      <c r="G73" s="11"/>
      <c r="H73" s="34" t="str">
        <f>IF(F73&gt;=1,"","ไม่ผ่าน")</f>
        <v>ไม่ผ่าน</v>
      </c>
      <c r="I73" s="2"/>
    </row>
    <row r="74" spans="1:9" ht="46.5" x14ac:dyDescent="0.3">
      <c r="A74" s="95">
        <v>4.3</v>
      </c>
      <c r="B74" s="81" t="s">
        <v>117</v>
      </c>
      <c r="C74" s="87" t="s">
        <v>4</v>
      </c>
      <c r="D74" s="9">
        <v>2</v>
      </c>
      <c r="E74" s="74"/>
      <c r="F74" s="9">
        <f>D74*E74</f>
        <v>0</v>
      </c>
      <c r="G74" s="11"/>
      <c r="H74" s="34" t="str">
        <f>IF(F74&gt;=1,"","ไม่ผ่าน")</f>
        <v>ไม่ผ่าน</v>
      </c>
      <c r="I74" s="2"/>
    </row>
    <row r="75" spans="1:9" ht="43.9" customHeight="1" x14ac:dyDescent="0.3">
      <c r="A75" s="82">
        <v>4.4000000000000004</v>
      </c>
      <c r="B75" s="81" t="s">
        <v>118</v>
      </c>
      <c r="C75" s="87" t="s">
        <v>4</v>
      </c>
      <c r="D75" s="9">
        <v>2</v>
      </c>
      <c r="E75" s="74"/>
      <c r="F75" s="9">
        <f t="shared" ref="F75" si="6">D75*E75</f>
        <v>0</v>
      </c>
      <c r="G75" s="11"/>
      <c r="H75" s="34" t="str">
        <f>IF(F75&gt;=1,"","ไม่ผ่าน")</f>
        <v>ไม่ผ่าน</v>
      </c>
      <c r="I75" s="34"/>
    </row>
    <row r="76" spans="1:9" ht="30.75" x14ac:dyDescent="0.3">
      <c r="A76" s="138" t="s">
        <v>119</v>
      </c>
      <c r="B76" s="139"/>
      <c r="C76" s="139"/>
      <c r="D76" s="139"/>
      <c r="E76" s="139"/>
      <c r="F76" s="139"/>
      <c r="G76" s="139"/>
      <c r="H76" s="139"/>
      <c r="I76" s="140"/>
    </row>
    <row r="77" spans="1:9" s="72" customFormat="1" ht="30.75" x14ac:dyDescent="0.3">
      <c r="A77" s="111"/>
      <c r="B77" s="112"/>
      <c r="C77" s="112"/>
      <c r="D77" s="112"/>
      <c r="E77" s="104" t="s">
        <v>123</v>
      </c>
      <c r="F77" s="112"/>
      <c r="G77" s="112"/>
      <c r="H77" s="112"/>
      <c r="I77" s="113"/>
    </row>
    <row r="78" spans="1:9" ht="46.5" x14ac:dyDescent="0.3">
      <c r="A78" s="82">
        <v>5.0999999999999996</v>
      </c>
      <c r="B78" s="81" t="s">
        <v>120</v>
      </c>
      <c r="C78" s="87" t="s">
        <v>4</v>
      </c>
      <c r="D78" s="9">
        <v>5</v>
      </c>
      <c r="E78" s="74"/>
      <c r="F78" s="9">
        <f>E78*(D78/5)</f>
        <v>0</v>
      </c>
      <c r="G78" s="9"/>
      <c r="H78" s="34" t="str">
        <f>IF(F78&gt;=1,"","ไม่ผ่าน")</f>
        <v>ไม่ผ่าน</v>
      </c>
      <c r="I78" s="2"/>
    </row>
    <row r="79" spans="1:9" ht="25.5" customHeight="1" x14ac:dyDescent="0.3">
      <c r="A79" s="82">
        <v>5.2</v>
      </c>
      <c r="B79" s="81" t="s">
        <v>121</v>
      </c>
      <c r="C79" s="87" t="s">
        <v>4</v>
      </c>
      <c r="D79" s="9">
        <v>5</v>
      </c>
      <c r="E79" s="74"/>
      <c r="F79" s="9">
        <f>E79*(D79/5)</f>
        <v>0</v>
      </c>
      <c r="G79" s="9"/>
      <c r="H79" s="34" t="str">
        <f>IF(F79&gt;=1,"","ไม่ผ่าน")</f>
        <v>ไม่ผ่าน</v>
      </c>
      <c r="I79" s="2"/>
    </row>
    <row r="80" spans="1:9" s="110" customFormat="1" ht="25.5" customHeight="1" x14ac:dyDescent="0.3">
      <c r="A80" s="106"/>
      <c r="B80" s="107"/>
      <c r="C80" s="108"/>
      <c r="D80" s="12"/>
      <c r="E80" s="109"/>
      <c r="F80" s="12"/>
      <c r="G80" s="12"/>
      <c r="H80" s="105"/>
    </row>
    <row r="81" spans="1:12" ht="40.5" customHeight="1" x14ac:dyDescent="0.3">
      <c r="A81" s="101"/>
      <c r="B81" s="102"/>
      <c r="C81" s="103"/>
      <c r="D81" s="12"/>
      <c r="E81" s="104" t="s">
        <v>123</v>
      </c>
      <c r="F81" s="12"/>
      <c r="G81" s="19"/>
      <c r="H81" s="105"/>
      <c r="I81" s="105"/>
    </row>
    <row r="82" spans="1:12" ht="75.75" customHeight="1" x14ac:dyDescent="0.3">
      <c r="A82" s="43" t="s">
        <v>6</v>
      </c>
      <c r="B82" s="43" t="s">
        <v>5</v>
      </c>
      <c r="C82" s="43" t="s">
        <v>2</v>
      </c>
      <c r="D82" s="43" t="s">
        <v>1</v>
      </c>
      <c r="E82" s="44" t="s">
        <v>23</v>
      </c>
      <c r="F82" s="43" t="s">
        <v>0</v>
      </c>
      <c r="G82" s="43" t="s">
        <v>10</v>
      </c>
      <c r="H82" s="160" t="s">
        <v>44</v>
      </c>
      <c r="I82" s="160"/>
    </row>
    <row r="83" spans="1:12" ht="32.25" customHeight="1" x14ac:dyDescent="0.3">
      <c r="A83" s="145" t="s">
        <v>27</v>
      </c>
      <c r="B83" s="145"/>
      <c r="C83" s="145"/>
      <c r="D83" s="145"/>
      <c r="E83" s="145"/>
      <c r="F83" s="145"/>
      <c r="G83" s="145"/>
      <c r="H83" s="145"/>
      <c r="I83" s="145"/>
    </row>
    <row r="84" spans="1:12" ht="32.25" customHeight="1" x14ac:dyDescent="0.3">
      <c r="A84" s="161"/>
      <c r="B84" s="162"/>
      <c r="C84" s="162"/>
      <c r="D84" s="162"/>
      <c r="E84" s="162"/>
      <c r="F84" s="162"/>
      <c r="G84" s="162"/>
      <c r="H84" s="162"/>
      <c r="I84" s="163"/>
    </row>
    <row r="85" spans="1:12" ht="27" customHeight="1" x14ac:dyDescent="0.35">
      <c r="A85" s="115">
        <v>1</v>
      </c>
      <c r="B85" s="164" t="s">
        <v>69</v>
      </c>
      <c r="C85" s="164"/>
      <c r="D85" s="164"/>
      <c r="E85" s="164"/>
      <c r="F85" s="164"/>
      <c r="G85" s="164"/>
      <c r="H85" s="164"/>
      <c r="I85" s="164"/>
    </row>
    <row r="86" spans="1:12" ht="76.150000000000006" customHeight="1" x14ac:dyDescent="0.35">
      <c r="A86" s="98">
        <v>1.1000000000000001</v>
      </c>
      <c r="B86" s="97" t="s">
        <v>70</v>
      </c>
      <c r="C86" s="86" t="s">
        <v>4</v>
      </c>
      <c r="D86" s="84">
        <v>6</v>
      </c>
      <c r="E86" s="116"/>
      <c r="F86" s="117">
        <f>E86*(D86/6)</f>
        <v>0</v>
      </c>
      <c r="G86" s="118"/>
      <c r="H86" s="119"/>
      <c r="I86" s="119" t="str">
        <f>IF(F86&gt;=3,"","ไม่ผ่าน")</f>
        <v>ไม่ผ่าน</v>
      </c>
    </row>
    <row r="87" spans="1:12" ht="50.45" customHeight="1" x14ac:dyDescent="0.35">
      <c r="A87" s="98">
        <v>1.2</v>
      </c>
      <c r="B87" s="81" t="s">
        <v>122</v>
      </c>
      <c r="C87" s="86" t="s">
        <v>4</v>
      </c>
      <c r="D87" s="84">
        <v>4</v>
      </c>
      <c r="E87" s="116"/>
      <c r="F87" s="117">
        <f>E87*(D87/4)</f>
        <v>0</v>
      </c>
      <c r="G87" s="118"/>
      <c r="H87" s="119"/>
      <c r="I87" s="119" t="str">
        <f>IF(F87&gt;=2,"","ไม่ผ่าน")</f>
        <v>ไม่ผ่าน</v>
      </c>
    </row>
    <row r="88" spans="1:12" ht="27.75" customHeight="1" x14ac:dyDescent="0.3">
      <c r="A88" s="120">
        <v>2</v>
      </c>
      <c r="B88" s="170" t="s">
        <v>28</v>
      </c>
      <c r="C88" s="170"/>
      <c r="D88" s="170"/>
      <c r="E88" s="170"/>
      <c r="F88" s="170"/>
      <c r="G88" s="170"/>
      <c r="H88" s="170"/>
      <c r="I88" s="170"/>
    </row>
    <row r="89" spans="1:12" ht="66.75" customHeight="1" x14ac:dyDescent="0.35">
      <c r="A89" s="96">
        <v>2.1</v>
      </c>
      <c r="B89" s="81" t="s">
        <v>71</v>
      </c>
      <c r="C89" s="86" t="s">
        <v>4</v>
      </c>
      <c r="D89" s="117">
        <v>5</v>
      </c>
      <c r="E89" s="116"/>
      <c r="F89" s="117">
        <f>E89*(D89/5)</f>
        <v>0</v>
      </c>
      <c r="G89" s="118"/>
      <c r="H89" s="119"/>
      <c r="I89" s="119" t="str">
        <f>IF(F89&gt;=2.5,"","ไม่ผ่าน")</f>
        <v>ไม่ผ่าน</v>
      </c>
    </row>
    <row r="90" spans="1:12" ht="30.75" customHeight="1" x14ac:dyDescent="0.35">
      <c r="A90" s="96">
        <v>2.2000000000000002</v>
      </c>
      <c r="B90" s="81" t="s">
        <v>72</v>
      </c>
      <c r="C90" s="86" t="s">
        <v>4</v>
      </c>
      <c r="D90" s="117">
        <v>5</v>
      </c>
      <c r="E90" s="116"/>
      <c r="F90" s="117">
        <f>E90*(D90/5)</f>
        <v>0</v>
      </c>
      <c r="G90" s="118"/>
      <c r="H90" s="119"/>
      <c r="I90" s="119" t="str">
        <f>IF(F90&gt;=2.5,"","ไม่ผ่าน")</f>
        <v>ไม่ผ่าน</v>
      </c>
    </row>
    <row r="91" spans="1:12" ht="30.75" customHeight="1" x14ac:dyDescent="0.3">
      <c r="A91" s="121">
        <v>3</v>
      </c>
      <c r="B91" s="171" t="s">
        <v>29</v>
      </c>
      <c r="C91" s="171"/>
      <c r="D91" s="171"/>
      <c r="E91" s="171"/>
      <c r="F91" s="171"/>
      <c r="G91" s="171"/>
      <c r="H91" s="171"/>
      <c r="I91" s="171"/>
    </row>
    <row r="92" spans="1:12" ht="46.9" customHeight="1" x14ac:dyDescent="0.35">
      <c r="A92" s="96">
        <v>3.1</v>
      </c>
      <c r="B92" s="81" t="s">
        <v>73</v>
      </c>
      <c r="C92" s="86" t="s">
        <v>4</v>
      </c>
      <c r="D92" s="117">
        <v>5</v>
      </c>
      <c r="E92" s="116"/>
      <c r="F92" s="117">
        <f>E92*(D92/5)</f>
        <v>0</v>
      </c>
      <c r="G92" s="118"/>
      <c r="H92" s="119"/>
      <c r="I92" s="119" t="str">
        <f>IF(F92&gt;=2.5,"","ไม่ผ่าน")</f>
        <v>ไม่ผ่าน</v>
      </c>
    </row>
    <row r="93" spans="1:12" ht="27" customHeight="1" x14ac:dyDescent="0.35">
      <c r="A93" s="96">
        <v>3.2</v>
      </c>
      <c r="B93" s="99" t="s">
        <v>74</v>
      </c>
      <c r="C93" s="86" t="s">
        <v>4</v>
      </c>
      <c r="D93" s="117">
        <v>5</v>
      </c>
      <c r="E93" s="116"/>
      <c r="F93" s="117">
        <f>E93*(D93/5)</f>
        <v>0</v>
      </c>
      <c r="G93" s="118"/>
      <c r="H93" s="119"/>
      <c r="I93" s="119" t="str">
        <f>IF(F93&gt;=2.5,"","ไม่ผ่าน")</f>
        <v>ไม่ผ่าน</v>
      </c>
    </row>
    <row r="94" spans="1:12" ht="20.25" x14ac:dyDescent="0.3">
      <c r="A94" s="23"/>
      <c r="B94" s="18"/>
      <c r="C94" s="13"/>
      <c r="D94" s="12"/>
      <c r="E94" s="12"/>
      <c r="F94" s="12"/>
      <c r="G94" s="19"/>
    </row>
    <row r="95" spans="1:12" ht="24.75" customHeight="1" x14ac:dyDescent="0.3">
      <c r="A95" s="172" t="s">
        <v>14</v>
      </c>
      <c r="B95" s="173"/>
      <c r="C95" s="174" t="s">
        <v>2</v>
      </c>
      <c r="D95" s="175"/>
      <c r="E95" s="176"/>
      <c r="F95" s="33" t="s">
        <v>13</v>
      </c>
      <c r="G95" s="33" t="s">
        <v>19</v>
      </c>
      <c r="H95" s="165" t="s">
        <v>45</v>
      </c>
      <c r="I95" s="166"/>
      <c r="J95" s="177" t="s">
        <v>10</v>
      </c>
      <c r="K95" s="177"/>
      <c r="L95" s="177"/>
    </row>
    <row r="96" spans="1:12" ht="19.5" customHeight="1" x14ac:dyDescent="0.3">
      <c r="A96" s="172"/>
      <c r="B96" s="173"/>
      <c r="C96" s="7" t="s">
        <v>3</v>
      </c>
      <c r="D96" s="10" t="s">
        <v>124</v>
      </c>
      <c r="E96" s="10"/>
      <c r="F96" s="77">
        <f>F33+F38+F39+F40+F41+F42+F43+F47+F48+F49+F52+F53+F56+F60+F61+F62+F63+F65+F66+F68</f>
        <v>0</v>
      </c>
      <c r="G96" s="14">
        <f>F96/100</f>
        <v>0</v>
      </c>
      <c r="H96" s="48" t="str">
        <f>IF(G96&gt;=20%,"ผ่าน","")</f>
        <v/>
      </c>
      <c r="I96" s="34" t="str">
        <f>IF(G96&lt;20%,"ไม่ผ่าน","")</f>
        <v>ไม่ผ่าน</v>
      </c>
      <c r="J96" s="178" t="s">
        <v>126</v>
      </c>
      <c r="K96" s="178"/>
      <c r="L96" s="178"/>
    </row>
    <row r="97" spans="1:12" ht="18" customHeight="1" x14ac:dyDescent="0.3">
      <c r="A97" s="172"/>
      <c r="B97" s="173"/>
      <c r="C97" s="6" t="s">
        <v>4</v>
      </c>
      <c r="D97" s="10" t="s">
        <v>125</v>
      </c>
      <c r="E97" s="10"/>
      <c r="F97" s="77">
        <f>F34+F35+F36+F44+F45+F46+F50+F51+F54+F55+F57+F58+F59+F67+F69+F70+F72+F73+F74+F75+F78+F79</f>
        <v>0</v>
      </c>
      <c r="G97" s="14">
        <f>F97/100</f>
        <v>0</v>
      </c>
      <c r="H97" s="48" t="str">
        <f>IF(G97&gt;=20%,"ผ่าน","")</f>
        <v/>
      </c>
      <c r="I97" s="34" t="str">
        <f>IF(G97&lt;19%,"ไม่ผ่าน","")</f>
        <v>ไม่ผ่าน</v>
      </c>
      <c r="J97" s="178" t="s">
        <v>127</v>
      </c>
      <c r="K97" s="178"/>
      <c r="L97" s="178"/>
    </row>
    <row r="98" spans="1:12" ht="18" customHeight="1" x14ac:dyDescent="0.3">
      <c r="A98" s="172"/>
      <c r="B98" s="173"/>
      <c r="C98" s="6"/>
      <c r="D98" s="168" t="s">
        <v>49</v>
      </c>
      <c r="E98" s="169"/>
      <c r="F98" s="122">
        <f>SUM(F86+F87+F89+F90+F92+F93)</f>
        <v>0</v>
      </c>
      <c r="G98" s="14">
        <f>F98/100</f>
        <v>0</v>
      </c>
      <c r="H98" s="48" t="str">
        <f>IF(G98&gt;=15%,"ผ่าน","")</f>
        <v/>
      </c>
      <c r="I98" s="34" t="str">
        <f>IF(G98&lt;=15%,"ไม่ผ่าน","")</f>
        <v>ไม่ผ่าน</v>
      </c>
      <c r="J98" s="178" t="s">
        <v>128</v>
      </c>
      <c r="K98" s="178"/>
      <c r="L98" s="178"/>
    </row>
    <row r="99" spans="1:12" ht="23.25" customHeight="1" x14ac:dyDescent="0.35">
      <c r="A99" s="172"/>
      <c r="B99" s="173"/>
      <c r="C99" s="167" t="s">
        <v>12</v>
      </c>
      <c r="D99" s="167"/>
      <c r="E99" s="46"/>
      <c r="F99" s="46">
        <f>SUM(F96:F98)</f>
        <v>0</v>
      </c>
      <c r="G99" s="47">
        <f>SUM(G96:G98)</f>
        <v>0</v>
      </c>
      <c r="H99" s="179" t="s">
        <v>31</v>
      </c>
      <c r="I99" s="180"/>
      <c r="J99" s="177" t="s">
        <v>10</v>
      </c>
      <c r="K99" s="177"/>
      <c r="L99" s="177"/>
    </row>
    <row r="100" spans="1:12" x14ac:dyDescent="0.3">
      <c r="A100" s="1"/>
      <c r="H100" s="1"/>
      <c r="I100" s="114" t="str">
        <f>I96</f>
        <v>ไม่ผ่าน</v>
      </c>
      <c r="J100" s="1" t="s">
        <v>46</v>
      </c>
    </row>
    <row r="101" spans="1:12" x14ac:dyDescent="0.3">
      <c r="A101" s="1"/>
      <c r="I101" s="114" t="str">
        <f>I97</f>
        <v>ไม่ผ่าน</v>
      </c>
      <c r="J101" s="1" t="s">
        <v>47</v>
      </c>
    </row>
    <row r="102" spans="1:12" x14ac:dyDescent="0.3">
      <c r="A102" s="1"/>
      <c r="I102" s="114" t="str">
        <f>I98</f>
        <v>ไม่ผ่าน</v>
      </c>
      <c r="J102" s="1" t="s">
        <v>48</v>
      </c>
    </row>
    <row r="103" spans="1:12" ht="20.25" x14ac:dyDescent="0.3">
      <c r="I103" s="49" t="s">
        <v>32</v>
      </c>
    </row>
    <row r="104" spans="1:12" x14ac:dyDescent="0.3">
      <c r="I104" s="1" t="s">
        <v>30</v>
      </c>
    </row>
    <row r="105" spans="1:12" x14ac:dyDescent="0.3">
      <c r="I105" s="1" t="s">
        <v>129</v>
      </c>
    </row>
    <row r="106" spans="1:12" x14ac:dyDescent="0.3">
      <c r="J106" s="20"/>
    </row>
    <row r="107" spans="1:12" x14ac:dyDescent="0.3">
      <c r="A107" s="1"/>
      <c r="I107" s="50"/>
    </row>
    <row r="108" spans="1:12" ht="20.25" x14ac:dyDescent="0.3">
      <c r="I108" s="20"/>
      <c r="J108" s="49"/>
    </row>
  </sheetData>
  <mergeCells count="36">
    <mergeCell ref="J95:L95"/>
    <mergeCell ref="J96:L96"/>
    <mergeCell ref="J97:L97"/>
    <mergeCell ref="J98:L98"/>
    <mergeCell ref="H99:I99"/>
    <mergeCell ref="J99:L99"/>
    <mergeCell ref="H82:I82"/>
    <mergeCell ref="A84:I84"/>
    <mergeCell ref="B85:I85"/>
    <mergeCell ref="H95:I95"/>
    <mergeCell ref="C99:D99"/>
    <mergeCell ref="D98:E98"/>
    <mergeCell ref="B88:I88"/>
    <mergeCell ref="B91:I91"/>
    <mergeCell ref="A95:B99"/>
    <mergeCell ref="C95:E95"/>
    <mergeCell ref="A83:I83"/>
    <mergeCell ref="B2:H2"/>
    <mergeCell ref="A1:H1"/>
    <mergeCell ref="A3:H3"/>
    <mergeCell ref="A30:I30"/>
    <mergeCell ref="E31:I31"/>
    <mergeCell ref="B31:C31"/>
    <mergeCell ref="A7:H7"/>
    <mergeCell ref="A9:H9"/>
    <mergeCell ref="A13:H13"/>
    <mergeCell ref="A5:H5"/>
    <mergeCell ref="A6:H6"/>
    <mergeCell ref="A18:H18"/>
    <mergeCell ref="A21:H21"/>
    <mergeCell ref="A24:H24"/>
    <mergeCell ref="A32:I32"/>
    <mergeCell ref="A37:I37"/>
    <mergeCell ref="A64:I64"/>
    <mergeCell ref="A71:I71"/>
    <mergeCell ref="A76:I7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1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cover</vt:lpstr>
      <vt:lpstr>วิธีการตรวจประเมิน</vt:lpstr>
      <vt:lpstr>แบบประเมินตนเอง</vt:lpstr>
      <vt:lpstr>แบบประเมินตนเอง!Print_Titles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Hewlett-Packard Company</dc:creator>
  <cp:lastModifiedBy>excise</cp:lastModifiedBy>
  <cp:lastPrinted>2020-09-21T04:09:59Z</cp:lastPrinted>
  <dcterms:created xsi:type="dcterms:W3CDTF">2018-02-27T06:19:26Z</dcterms:created>
  <dcterms:modified xsi:type="dcterms:W3CDTF">2022-01-17T09:16:06Z</dcterms:modified>
</cp:coreProperties>
</file>