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Excise\Downloads\"/>
    </mc:Choice>
  </mc:AlternateContent>
  <bookViews>
    <workbookView xWindow="0" yWindow="0" windowWidth="9585" windowHeight="6105" tabRatio="986" firstSheet="12" activeTab="23"/>
  </bookViews>
  <sheets>
    <sheet name="cover" sheetId="4" r:id="rId1"/>
    <sheet name="วิธีการตรวจประเมิน" sheetId="122" r:id="rId2"/>
    <sheet name="ตารางสรุปคะแนน" sheetId="2" r:id="rId3"/>
    <sheet name="ตรัง" sheetId="86" r:id="rId4"/>
    <sheet name="ตรัง สาขาเมือง" sheetId="89" r:id="rId5"/>
    <sheet name="ตรัง สาขากันตัง" sheetId="90" r:id="rId6"/>
    <sheet name="ปัตตานี" sheetId="88" r:id="rId7"/>
    <sheet name="ปัตตานี สาขาเมือง" sheetId="92" r:id="rId8"/>
    <sheet name="ปัตตานี สาขามายอ" sheetId="93" r:id="rId9"/>
    <sheet name="ยะลา" sheetId="94" r:id="rId10"/>
    <sheet name="ยะลา สาขาเมือง" sheetId="95" r:id="rId11"/>
    <sheet name="ยะลา สาขาเบตง" sheetId="123" r:id="rId12"/>
    <sheet name="พัทลุง" sheetId="96" r:id="rId13"/>
    <sheet name="พัทลุง สาขาเมือง" sheetId="99" r:id="rId14"/>
    <sheet name="พัทลุง สาขาตะโหมด" sheetId="100" r:id="rId15"/>
    <sheet name="นราธิวาส" sheetId="101" r:id="rId16"/>
    <sheet name="นราธิวาส สาขาเมือง" sheetId="102" r:id="rId17"/>
    <sheet name="นราธิวาส สาขาระแงะ" sheetId="103" r:id="rId18"/>
    <sheet name="นราธิวาส สาขาสุไหงโกลก" sheetId="104" r:id="rId19"/>
    <sheet name="สงขลา" sheetId="105" r:id="rId20"/>
    <sheet name="สงขลา สาขาเมือง" sheetId="106" r:id="rId21"/>
    <sheet name="สงขลา สาขาหาดใหญ่" sheetId="107" r:id="rId22"/>
    <sheet name="สงขลา สาขาสะเดา" sheetId="108" r:id="rId23"/>
    <sheet name="สตูล" sheetId="110" r:id="rId24"/>
  </sheets>
  <definedNames>
    <definedName name="_xlnm.Print_Titles" localSheetId="3">ตรัง!$1:$29</definedName>
    <definedName name="_xlnm.Print_Titles" localSheetId="5">'ตรัง สาขากันตัง'!$1:$28</definedName>
    <definedName name="_xlnm.Print_Titles" localSheetId="4">'ตรัง สาขาเมือง'!$1:$28</definedName>
    <definedName name="_xlnm.Print_Titles" localSheetId="15">นราธิวาส!$1:$28</definedName>
    <definedName name="_xlnm.Print_Titles" localSheetId="16">'นราธิวาส สาขาเมือง'!$1:$28</definedName>
    <definedName name="_xlnm.Print_Titles" localSheetId="17">'นราธิวาส สาขาระแงะ'!$1:$28</definedName>
    <definedName name="_xlnm.Print_Titles" localSheetId="18">'นราธิวาส สาขาสุไหงโกลก'!$1:$28</definedName>
    <definedName name="_xlnm.Print_Titles" localSheetId="6">ปัตตานี!$1:$28</definedName>
    <definedName name="_xlnm.Print_Titles" localSheetId="8">'ปัตตานี สาขามายอ'!$1:$28</definedName>
    <definedName name="_xlnm.Print_Titles" localSheetId="7">'ปัตตานี สาขาเมือง'!$1:$28</definedName>
    <definedName name="_xlnm.Print_Titles" localSheetId="12">พัทลุง!$1:$28</definedName>
    <definedName name="_xlnm.Print_Titles" localSheetId="14">'พัทลุง สาขาตะโหมด'!$1:$28</definedName>
    <definedName name="_xlnm.Print_Titles" localSheetId="13">'พัทลุง สาขาเมือง'!$1:$28</definedName>
    <definedName name="_xlnm.Print_Titles" localSheetId="9">ยะลา!$1:$28</definedName>
    <definedName name="_xlnm.Print_Titles" localSheetId="11">'ยะลา สาขาเบตง'!$1:$28</definedName>
    <definedName name="_xlnm.Print_Titles" localSheetId="10">'ยะลา สาขาเมือง'!$1:$28</definedName>
    <definedName name="_xlnm.Print_Titles" localSheetId="19">สงขลา!$1:$28</definedName>
    <definedName name="_xlnm.Print_Titles" localSheetId="20">'สงขลา สาขาเมือง'!$1:$28</definedName>
    <definedName name="_xlnm.Print_Titles" localSheetId="22">'สงขลา สาขาสะเดา'!$1:$28</definedName>
    <definedName name="_xlnm.Print_Titles" localSheetId="21">'สงขลา สาขาหาดใหญ่'!$1:$28</definedName>
    <definedName name="_xlnm.Print_Titles" localSheetId="23">สตูล!$1:$28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" i="110" l="1"/>
  <c r="B2" i="123"/>
  <c r="B2" i="95"/>
  <c r="B2" i="94"/>
  <c r="F118" i="123"/>
  <c r="I118" i="123" s="1"/>
  <c r="F117" i="123"/>
  <c r="I117" i="123" s="1"/>
  <c r="F115" i="123"/>
  <c r="I115" i="123" s="1"/>
  <c r="F114" i="123"/>
  <c r="I114" i="123" s="1"/>
  <c r="F112" i="123"/>
  <c r="I112" i="123" s="1"/>
  <c r="I111" i="123"/>
  <c r="F111" i="123"/>
  <c r="F105" i="123"/>
  <c r="I105" i="123" s="1"/>
  <c r="F103" i="123"/>
  <c r="I103" i="123" s="1"/>
  <c r="F101" i="123"/>
  <c r="I101" i="123" s="1"/>
  <c r="H99" i="123"/>
  <c r="F99" i="123"/>
  <c r="F97" i="123"/>
  <c r="I97" i="123" s="1"/>
  <c r="F96" i="123"/>
  <c r="I96" i="123" s="1"/>
  <c r="F95" i="123"/>
  <c r="I95" i="123" s="1"/>
  <c r="F93" i="123"/>
  <c r="H93" i="123" s="1"/>
  <c r="F92" i="123"/>
  <c r="H92" i="123" s="1"/>
  <c r="F90" i="123"/>
  <c r="I90" i="123" s="1"/>
  <c r="F88" i="123"/>
  <c r="H88" i="123" s="1"/>
  <c r="H86" i="123"/>
  <c r="F86" i="123"/>
  <c r="F85" i="123"/>
  <c r="H85" i="123" s="1"/>
  <c r="F83" i="123"/>
  <c r="H83" i="123" s="1"/>
  <c r="F82" i="123"/>
  <c r="H82" i="123" s="1"/>
  <c r="H80" i="123"/>
  <c r="F80" i="123"/>
  <c r="F79" i="123"/>
  <c r="H79" i="123" s="1"/>
  <c r="F77" i="123"/>
  <c r="I77" i="123" s="1"/>
  <c r="F76" i="123"/>
  <c r="H76" i="123" s="1"/>
  <c r="H74" i="123"/>
  <c r="F74" i="123"/>
  <c r="F73" i="123"/>
  <c r="H73" i="123" s="1"/>
  <c r="F71" i="123"/>
  <c r="I71" i="123" s="1"/>
  <c r="F69" i="123"/>
  <c r="H69" i="123" s="1"/>
  <c r="F68" i="123"/>
  <c r="H68" i="123" s="1"/>
  <c r="F66" i="123"/>
  <c r="I66" i="123" s="1"/>
  <c r="F64" i="123"/>
  <c r="I64" i="123" s="1"/>
  <c r="F63" i="123"/>
  <c r="H63" i="123" s="1"/>
  <c r="F62" i="123"/>
  <c r="H62" i="123" s="1"/>
  <c r="F60" i="123"/>
  <c r="H60" i="123" s="1"/>
  <c r="F59" i="123"/>
  <c r="H59" i="123" s="1"/>
  <c r="F57" i="123"/>
  <c r="I57" i="123" s="1"/>
  <c r="I56" i="123"/>
  <c r="F56" i="123"/>
  <c r="F55" i="123"/>
  <c r="H55" i="123" s="1"/>
  <c r="F54" i="123"/>
  <c r="H54" i="123" s="1"/>
  <c r="F53" i="123"/>
  <c r="H53" i="123" s="1"/>
  <c r="F52" i="123"/>
  <c r="H52" i="123" s="1"/>
  <c r="F50" i="123"/>
  <c r="H50" i="123" s="1"/>
  <c r="F49" i="123"/>
  <c r="H49" i="123" s="1"/>
  <c r="F48" i="123"/>
  <c r="H48" i="123" s="1"/>
  <c r="F46" i="123"/>
  <c r="I46" i="123" s="1"/>
  <c r="F45" i="123"/>
  <c r="I45" i="123" s="1"/>
  <c r="F44" i="123"/>
  <c r="I44" i="123" s="1"/>
  <c r="F43" i="123"/>
  <c r="H43" i="123" s="1"/>
  <c r="H42" i="123"/>
  <c r="F42" i="123"/>
  <c r="F41" i="123"/>
  <c r="H41" i="123" s="1"/>
  <c r="F40" i="123"/>
  <c r="H40" i="123" s="1"/>
  <c r="F38" i="123"/>
  <c r="I38" i="123" s="1"/>
  <c r="F36" i="123"/>
  <c r="F122" i="123" s="1"/>
  <c r="F35" i="123"/>
  <c r="H35" i="123" s="1"/>
  <c r="F34" i="123"/>
  <c r="H34" i="123" s="1"/>
  <c r="F32" i="123"/>
  <c r="H32" i="123" s="1"/>
  <c r="H31" i="123"/>
  <c r="F31" i="123"/>
  <c r="F121" i="123" s="1"/>
  <c r="F25" i="123"/>
  <c r="H25" i="123" s="1"/>
  <c r="F23" i="123"/>
  <c r="H23" i="123" s="1"/>
  <c r="F22" i="123"/>
  <c r="H22" i="123" s="1"/>
  <c r="F20" i="123"/>
  <c r="H20" i="123" s="1"/>
  <c r="F19" i="123"/>
  <c r="H19" i="123" s="1"/>
  <c r="F17" i="123"/>
  <c r="H17" i="123" s="1"/>
  <c r="F16" i="123"/>
  <c r="H16" i="123" s="1"/>
  <c r="F15" i="123"/>
  <c r="H15" i="123" s="1"/>
  <c r="F14" i="123"/>
  <c r="H14" i="123" s="1"/>
  <c r="F12" i="123"/>
  <c r="H12" i="123" s="1"/>
  <c r="F11" i="123"/>
  <c r="H11" i="123" s="1"/>
  <c r="F10" i="123"/>
  <c r="H10" i="123" s="1"/>
  <c r="F8" i="123"/>
  <c r="H8" i="123" s="1"/>
  <c r="B2" i="93"/>
  <c r="I36" i="123" l="1"/>
  <c r="F123" i="123"/>
  <c r="G123" i="123" s="1"/>
  <c r="E17" i="2" s="1"/>
  <c r="G121" i="123"/>
  <c r="C17" i="2" s="1"/>
  <c r="G122" i="123"/>
  <c r="B2" i="108"/>
  <c r="B2" i="107"/>
  <c r="B2" i="106"/>
  <c r="B2" i="105"/>
  <c r="B2" i="104"/>
  <c r="B2" i="103"/>
  <c r="B2" i="102"/>
  <c r="B2" i="101"/>
  <c r="B2" i="100"/>
  <c r="B2" i="99"/>
  <c r="B2" i="96"/>
  <c r="B2" i="92"/>
  <c r="B2" i="88"/>
  <c r="B2" i="90"/>
  <c r="G36" i="2"/>
  <c r="H123" i="123" l="1"/>
  <c r="I123" i="123"/>
  <c r="I127" i="123" s="1"/>
  <c r="F124" i="123"/>
  <c r="I122" i="123"/>
  <c r="I126" i="123" s="1"/>
  <c r="H122" i="123"/>
  <c r="D17" i="2"/>
  <c r="I121" i="123"/>
  <c r="I125" i="123" s="1"/>
  <c r="H121" i="123"/>
  <c r="G124" i="123"/>
  <c r="F15" i="89"/>
  <c r="H15" i="89" s="1"/>
  <c r="F16" i="89"/>
  <c r="H16" i="89" s="1"/>
  <c r="F17" i="89"/>
  <c r="H17" i="89" s="1"/>
  <c r="F118" i="110" l="1"/>
  <c r="I118" i="110" s="1"/>
  <c r="F117" i="110"/>
  <c r="I117" i="110" s="1"/>
  <c r="F115" i="110"/>
  <c r="I115" i="110" s="1"/>
  <c r="F114" i="110"/>
  <c r="I114" i="110" s="1"/>
  <c r="F112" i="110"/>
  <c r="I112" i="110" s="1"/>
  <c r="I111" i="110"/>
  <c r="F111" i="110"/>
  <c r="F105" i="110"/>
  <c r="I105" i="110" s="1"/>
  <c r="F103" i="110"/>
  <c r="I103" i="110" s="1"/>
  <c r="F101" i="110"/>
  <c r="I101" i="110" s="1"/>
  <c r="F99" i="110"/>
  <c r="H99" i="110" s="1"/>
  <c r="F97" i="110"/>
  <c r="I97" i="110" s="1"/>
  <c r="F96" i="110"/>
  <c r="I96" i="110" s="1"/>
  <c r="F95" i="110"/>
  <c r="I95" i="110" s="1"/>
  <c r="F93" i="110"/>
  <c r="H93" i="110" s="1"/>
  <c r="F92" i="110"/>
  <c r="H92" i="110" s="1"/>
  <c r="F90" i="110"/>
  <c r="I90" i="110" s="1"/>
  <c r="F88" i="110"/>
  <c r="H88" i="110" s="1"/>
  <c r="F86" i="110"/>
  <c r="H86" i="110" s="1"/>
  <c r="F85" i="110"/>
  <c r="H85" i="110" s="1"/>
  <c r="F83" i="110"/>
  <c r="H83" i="110" s="1"/>
  <c r="F82" i="110"/>
  <c r="H82" i="110" s="1"/>
  <c r="F80" i="110"/>
  <c r="H80" i="110" s="1"/>
  <c r="F79" i="110"/>
  <c r="H79" i="110" s="1"/>
  <c r="F77" i="110"/>
  <c r="I77" i="110" s="1"/>
  <c r="F76" i="110"/>
  <c r="H76" i="110" s="1"/>
  <c r="H74" i="110"/>
  <c r="F74" i="110"/>
  <c r="F73" i="110"/>
  <c r="H73" i="110" s="1"/>
  <c r="F71" i="110"/>
  <c r="I71" i="110" s="1"/>
  <c r="F69" i="110"/>
  <c r="H69" i="110" s="1"/>
  <c r="F68" i="110"/>
  <c r="H68" i="110" s="1"/>
  <c r="F66" i="110"/>
  <c r="I66" i="110" s="1"/>
  <c r="F64" i="110"/>
  <c r="I64" i="110" s="1"/>
  <c r="F63" i="110"/>
  <c r="H63" i="110" s="1"/>
  <c r="F62" i="110"/>
  <c r="H62" i="110" s="1"/>
  <c r="F60" i="110"/>
  <c r="H60" i="110" s="1"/>
  <c r="F59" i="110"/>
  <c r="H59" i="110" s="1"/>
  <c r="F57" i="110"/>
  <c r="I57" i="110" s="1"/>
  <c r="I56" i="110"/>
  <c r="F56" i="110"/>
  <c r="F55" i="110"/>
  <c r="H55" i="110" s="1"/>
  <c r="F54" i="110"/>
  <c r="H54" i="110" s="1"/>
  <c r="F53" i="110"/>
  <c r="H53" i="110" s="1"/>
  <c r="H52" i="110"/>
  <c r="F52" i="110"/>
  <c r="F50" i="110"/>
  <c r="H50" i="110" s="1"/>
  <c r="F49" i="110"/>
  <c r="H49" i="110" s="1"/>
  <c r="F48" i="110"/>
  <c r="H48" i="110" s="1"/>
  <c r="F46" i="110"/>
  <c r="I46" i="110" s="1"/>
  <c r="F45" i="110"/>
  <c r="I45" i="110" s="1"/>
  <c r="F44" i="110"/>
  <c r="I44" i="110" s="1"/>
  <c r="F43" i="110"/>
  <c r="H43" i="110" s="1"/>
  <c r="F42" i="110"/>
  <c r="H42" i="110" s="1"/>
  <c r="F41" i="110"/>
  <c r="H41" i="110" s="1"/>
  <c r="F40" i="110"/>
  <c r="H40" i="110" s="1"/>
  <c r="F38" i="110"/>
  <c r="I38" i="110" s="1"/>
  <c r="I36" i="110"/>
  <c r="F36" i="110"/>
  <c r="F35" i="110"/>
  <c r="H35" i="110" s="1"/>
  <c r="F34" i="110"/>
  <c r="H34" i="110" s="1"/>
  <c r="F32" i="110"/>
  <c r="H32" i="110" s="1"/>
  <c r="H31" i="110"/>
  <c r="F31" i="110"/>
  <c r="F25" i="110"/>
  <c r="H25" i="110" s="1"/>
  <c r="F23" i="110"/>
  <c r="H23" i="110" s="1"/>
  <c r="F22" i="110"/>
  <c r="H22" i="110" s="1"/>
  <c r="H20" i="110"/>
  <c r="F20" i="110"/>
  <c r="F19" i="110"/>
  <c r="H19" i="110" s="1"/>
  <c r="F17" i="110"/>
  <c r="H17" i="110" s="1"/>
  <c r="F16" i="110"/>
  <c r="H16" i="110" s="1"/>
  <c r="F15" i="110"/>
  <c r="H15" i="110" s="1"/>
  <c r="F14" i="110"/>
  <c r="H14" i="110" s="1"/>
  <c r="F12" i="110"/>
  <c r="H12" i="110" s="1"/>
  <c r="F11" i="110"/>
  <c r="H11" i="110" s="1"/>
  <c r="F10" i="110"/>
  <c r="H10" i="110" s="1"/>
  <c r="F8" i="110"/>
  <c r="H8" i="110" s="1"/>
  <c r="F118" i="108"/>
  <c r="I118" i="108" s="1"/>
  <c r="F117" i="108"/>
  <c r="I117" i="108" s="1"/>
  <c r="F115" i="108"/>
  <c r="I115" i="108" s="1"/>
  <c r="F114" i="108"/>
  <c r="I114" i="108" s="1"/>
  <c r="F112" i="108"/>
  <c r="I112" i="108" s="1"/>
  <c r="F111" i="108"/>
  <c r="F105" i="108"/>
  <c r="I105" i="108" s="1"/>
  <c r="F103" i="108"/>
  <c r="I103" i="108" s="1"/>
  <c r="F101" i="108"/>
  <c r="I101" i="108" s="1"/>
  <c r="F99" i="108"/>
  <c r="H99" i="108" s="1"/>
  <c r="F97" i="108"/>
  <c r="I97" i="108" s="1"/>
  <c r="F96" i="108"/>
  <c r="I96" i="108" s="1"/>
  <c r="F95" i="108"/>
  <c r="I95" i="108" s="1"/>
  <c r="F93" i="108"/>
  <c r="H93" i="108" s="1"/>
  <c r="F92" i="108"/>
  <c r="H92" i="108" s="1"/>
  <c r="F90" i="108"/>
  <c r="I90" i="108" s="1"/>
  <c r="F88" i="108"/>
  <c r="H88" i="108" s="1"/>
  <c r="F86" i="108"/>
  <c r="H86" i="108" s="1"/>
  <c r="F85" i="108"/>
  <c r="H85" i="108" s="1"/>
  <c r="F83" i="108"/>
  <c r="H83" i="108" s="1"/>
  <c r="F82" i="108"/>
  <c r="H82" i="108" s="1"/>
  <c r="F80" i="108"/>
  <c r="H80" i="108" s="1"/>
  <c r="F79" i="108"/>
  <c r="H79" i="108" s="1"/>
  <c r="F77" i="108"/>
  <c r="I77" i="108" s="1"/>
  <c r="F76" i="108"/>
  <c r="H76" i="108" s="1"/>
  <c r="F74" i="108"/>
  <c r="H74" i="108" s="1"/>
  <c r="F73" i="108"/>
  <c r="H73" i="108" s="1"/>
  <c r="F71" i="108"/>
  <c r="I71" i="108" s="1"/>
  <c r="F69" i="108"/>
  <c r="H69" i="108" s="1"/>
  <c r="F68" i="108"/>
  <c r="H68" i="108" s="1"/>
  <c r="F66" i="108"/>
  <c r="I66" i="108" s="1"/>
  <c r="F64" i="108"/>
  <c r="I64" i="108" s="1"/>
  <c r="F63" i="108"/>
  <c r="H63" i="108" s="1"/>
  <c r="F62" i="108"/>
  <c r="H62" i="108" s="1"/>
  <c r="F60" i="108"/>
  <c r="H60" i="108" s="1"/>
  <c r="F59" i="108"/>
  <c r="H59" i="108" s="1"/>
  <c r="F57" i="108"/>
  <c r="I57" i="108" s="1"/>
  <c r="F56" i="108"/>
  <c r="I56" i="108" s="1"/>
  <c r="F55" i="108"/>
  <c r="H55" i="108" s="1"/>
  <c r="F54" i="108"/>
  <c r="H54" i="108" s="1"/>
  <c r="F53" i="108"/>
  <c r="H53" i="108" s="1"/>
  <c r="F52" i="108"/>
  <c r="H52" i="108" s="1"/>
  <c r="F50" i="108"/>
  <c r="H50" i="108" s="1"/>
  <c r="F49" i="108"/>
  <c r="H49" i="108" s="1"/>
  <c r="F48" i="108"/>
  <c r="H48" i="108" s="1"/>
  <c r="F46" i="108"/>
  <c r="I46" i="108" s="1"/>
  <c r="F45" i="108"/>
  <c r="I45" i="108" s="1"/>
  <c r="F44" i="108"/>
  <c r="I44" i="108" s="1"/>
  <c r="F43" i="108"/>
  <c r="H43" i="108" s="1"/>
  <c r="F42" i="108"/>
  <c r="H42" i="108" s="1"/>
  <c r="F41" i="108"/>
  <c r="H41" i="108" s="1"/>
  <c r="F40" i="108"/>
  <c r="H40" i="108" s="1"/>
  <c r="F38" i="108"/>
  <c r="I38" i="108" s="1"/>
  <c r="F36" i="108"/>
  <c r="F35" i="108"/>
  <c r="H35" i="108" s="1"/>
  <c r="F34" i="108"/>
  <c r="H34" i="108" s="1"/>
  <c r="F32" i="108"/>
  <c r="H32" i="108" s="1"/>
  <c r="F31" i="108"/>
  <c r="F25" i="108"/>
  <c r="H25" i="108" s="1"/>
  <c r="F23" i="108"/>
  <c r="H23" i="108" s="1"/>
  <c r="F22" i="108"/>
  <c r="H22" i="108" s="1"/>
  <c r="F20" i="108"/>
  <c r="H20" i="108" s="1"/>
  <c r="F19" i="108"/>
  <c r="H19" i="108" s="1"/>
  <c r="F17" i="108"/>
  <c r="H17" i="108" s="1"/>
  <c r="F16" i="108"/>
  <c r="H16" i="108" s="1"/>
  <c r="F15" i="108"/>
  <c r="H15" i="108" s="1"/>
  <c r="F14" i="108"/>
  <c r="H14" i="108" s="1"/>
  <c r="F12" i="108"/>
  <c r="H12" i="108" s="1"/>
  <c r="F11" i="108"/>
  <c r="H11" i="108" s="1"/>
  <c r="F10" i="108"/>
  <c r="H10" i="108" s="1"/>
  <c r="F8" i="108"/>
  <c r="H8" i="108" s="1"/>
  <c r="F118" i="107"/>
  <c r="I118" i="107" s="1"/>
  <c r="F117" i="107"/>
  <c r="I117" i="107" s="1"/>
  <c r="F115" i="107"/>
  <c r="I115" i="107" s="1"/>
  <c r="F114" i="107"/>
  <c r="I114" i="107" s="1"/>
  <c r="F112" i="107"/>
  <c r="I112" i="107" s="1"/>
  <c r="F111" i="107"/>
  <c r="F105" i="107"/>
  <c r="I105" i="107" s="1"/>
  <c r="F103" i="107"/>
  <c r="I103" i="107" s="1"/>
  <c r="F101" i="107"/>
  <c r="I101" i="107" s="1"/>
  <c r="F99" i="107"/>
  <c r="H99" i="107" s="1"/>
  <c r="F97" i="107"/>
  <c r="I97" i="107" s="1"/>
  <c r="I96" i="107"/>
  <c r="F96" i="107"/>
  <c r="F95" i="107"/>
  <c r="I95" i="107" s="1"/>
  <c r="F93" i="107"/>
  <c r="H93" i="107" s="1"/>
  <c r="F92" i="107"/>
  <c r="H92" i="107" s="1"/>
  <c r="F90" i="107"/>
  <c r="I90" i="107" s="1"/>
  <c r="F88" i="107"/>
  <c r="H88" i="107" s="1"/>
  <c r="F86" i="107"/>
  <c r="H86" i="107" s="1"/>
  <c r="F85" i="107"/>
  <c r="H85" i="107" s="1"/>
  <c r="F83" i="107"/>
  <c r="H83" i="107" s="1"/>
  <c r="F82" i="107"/>
  <c r="H82" i="107" s="1"/>
  <c r="F80" i="107"/>
  <c r="H80" i="107" s="1"/>
  <c r="F79" i="107"/>
  <c r="H79" i="107" s="1"/>
  <c r="F77" i="107"/>
  <c r="I77" i="107" s="1"/>
  <c r="F76" i="107"/>
  <c r="H76" i="107" s="1"/>
  <c r="F74" i="107"/>
  <c r="H74" i="107" s="1"/>
  <c r="F73" i="107"/>
  <c r="H73" i="107" s="1"/>
  <c r="F71" i="107"/>
  <c r="I71" i="107" s="1"/>
  <c r="F69" i="107"/>
  <c r="H69" i="107" s="1"/>
  <c r="F68" i="107"/>
  <c r="H68" i="107" s="1"/>
  <c r="F66" i="107"/>
  <c r="I66" i="107" s="1"/>
  <c r="F64" i="107"/>
  <c r="I64" i="107" s="1"/>
  <c r="F63" i="107"/>
  <c r="H63" i="107" s="1"/>
  <c r="F62" i="107"/>
  <c r="H62" i="107" s="1"/>
  <c r="F60" i="107"/>
  <c r="H60" i="107" s="1"/>
  <c r="H59" i="107"/>
  <c r="F59" i="107"/>
  <c r="F57" i="107"/>
  <c r="I57" i="107" s="1"/>
  <c r="F56" i="107"/>
  <c r="I56" i="107" s="1"/>
  <c r="F55" i="107"/>
  <c r="H55" i="107" s="1"/>
  <c r="F54" i="107"/>
  <c r="H54" i="107" s="1"/>
  <c r="F53" i="107"/>
  <c r="H53" i="107" s="1"/>
  <c r="F52" i="107"/>
  <c r="H52" i="107" s="1"/>
  <c r="F50" i="107"/>
  <c r="H50" i="107" s="1"/>
  <c r="F49" i="107"/>
  <c r="H49" i="107" s="1"/>
  <c r="F48" i="107"/>
  <c r="H48" i="107" s="1"/>
  <c r="F46" i="107"/>
  <c r="I46" i="107" s="1"/>
  <c r="F45" i="107"/>
  <c r="I45" i="107" s="1"/>
  <c r="F44" i="107"/>
  <c r="I44" i="107" s="1"/>
  <c r="F43" i="107"/>
  <c r="H43" i="107" s="1"/>
  <c r="F42" i="107"/>
  <c r="H42" i="107" s="1"/>
  <c r="F41" i="107"/>
  <c r="H41" i="107" s="1"/>
  <c r="H40" i="107"/>
  <c r="F40" i="107"/>
  <c r="F38" i="107"/>
  <c r="I38" i="107" s="1"/>
  <c r="F36" i="107"/>
  <c r="F35" i="107"/>
  <c r="H35" i="107" s="1"/>
  <c r="F34" i="107"/>
  <c r="H34" i="107" s="1"/>
  <c r="F32" i="107"/>
  <c r="H32" i="107" s="1"/>
  <c r="F31" i="107"/>
  <c r="F25" i="107"/>
  <c r="H25" i="107" s="1"/>
  <c r="H23" i="107"/>
  <c r="F23" i="107"/>
  <c r="F22" i="107"/>
  <c r="H22" i="107" s="1"/>
  <c r="F20" i="107"/>
  <c r="H20" i="107" s="1"/>
  <c r="F19" i="107"/>
  <c r="H19" i="107" s="1"/>
  <c r="F17" i="107"/>
  <c r="H17" i="107" s="1"/>
  <c r="F16" i="107"/>
  <c r="H16" i="107" s="1"/>
  <c r="F15" i="107"/>
  <c r="H15" i="107" s="1"/>
  <c r="F14" i="107"/>
  <c r="H14" i="107" s="1"/>
  <c r="H12" i="107"/>
  <c r="F12" i="107"/>
  <c r="F11" i="107"/>
  <c r="H11" i="107" s="1"/>
  <c r="F10" i="107"/>
  <c r="H10" i="107" s="1"/>
  <c r="F8" i="107"/>
  <c r="H8" i="107" s="1"/>
  <c r="F118" i="106"/>
  <c r="I118" i="106" s="1"/>
  <c r="F117" i="106"/>
  <c r="I117" i="106" s="1"/>
  <c r="F115" i="106"/>
  <c r="I115" i="106" s="1"/>
  <c r="F114" i="106"/>
  <c r="I114" i="106" s="1"/>
  <c r="F112" i="106"/>
  <c r="I112" i="106" s="1"/>
  <c r="F111" i="106"/>
  <c r="F105" i="106"/>
  <c r="I105" i="106" s="1"/>
  <c r="F103" i="106"/>
  <c r="I103" i="106" s="1"/>
  <c r="F101" i="106"/>
  <c r="I101" i="106" s="1"/>
  <c r="F99" i="106"/>
  <c r="H99" i="106" s="1"/>
  <c r="F97" i="106"/>
  <c r="I97" i="106" s="1"/>
  <c r="F96" i="106"/>
  <c r="I96" i="106" s="1"/>
  <c r="F95" i="106"/>
  <c r="I95" i="106" s="1"/>
  <c r="F93" i="106"/>
  <c r="H93" i="106" s="1"/>
  <c r="F92" i="106"/>
  <c r="H92" i="106" s="1"/>
  <c r="F90" i="106"/>
  <c r="I90" i="106" s="1"/>
  <c r="F88" i="106"/>
  <c r="H88" i="106" s="1"/>
  <c r="F86" i="106"/>
  <c r="H86" i="106" s="1"/>
  <c r="F85" i="106"/>
  <c r="H85" i="106" s="1"/>
  <c r="F83" i="106"/>
  <c r="H83" i="106" s="1"/>
  <c r="F82" i="106"/>
  <c r="H82" i="106" s="1"/>
  <c r="F80" i="106"/>
  <c r="H80" i="106" s="1"/>
  <c r="F79" i="106"/>
  <c r="H79" i="106" s="1"/>
  <c r="F77" i="106"/>
  <c r="I77" i="106" s="1"/>
  <c r="F76" i="106"/>
  <c r="H76" i="106" s="1"/>
  <c r="F74" i="106"/>
  <c r="H74" i="106" s="1"/>
  <c r="F73" i="106"/>
  <c r="H73" i="106" s="1"/>
  <c r="F71" i="106"/>
  <c r="I71" i="106" s="1"/>
  <c r="F69" i="106"/>
  <c r="H69" i="106" s="1"/>
  <c r="F68" i="106"/>
  <c r="H68" i="106" s="1"/>
  <c r="F66" i="106"/>
  <c r="I66" i="106" s="1"/>
  <c r="F64" i="106"/>
  <c r="I64" i="106" s="1"/>
  <c r="F63" i="106"/>
  <c r="H63" i="106" s="1"/>
  <c r="F62" i="106"/>
  <c r="H62" i="106" s="1"/>
  <c r="F60" i="106"/>
  <c r="H60" i="106" s="1"/>
  <c r="F59" i="106"/>
  <c r="H59" i="106" s="1"/>
  <c r="F57" i="106"/>
  <c r="I57" i="106" s="1"/>
  <c r="F56" i="106"/>
  <c r="I56" i="106" s="1"/>
  <c r="F55" i="106"/>
  <c r="H55" i="106" s="1"/>
  <c r="F54" i="106"/>
  <c r="H54" i="106" s="1"/>
  <c r="F53" i="106"/>
  <c r="H53" i="106" s="1"/>
  <c r="F52" i="106"/>
  <c r="H52" i="106" s="1"/>
  <c r="F50" i="106"/>
  <c r="H50" i="106" s="1"/>
  <c r="F49" i="106"/>
  <c r="H49" i="106" s="1"/>
  <c r="F48" i="106"/>
  <c r="H48" i="106" s="1"/>
  <c r="F46" i="106"/>
  <c r="I46" i="106" s="1"/>
  <c r="F45" i="106"/>
  <c r="I45" i="106" s="1"/>
  <c r="F44" i="106"/>
  <c r="I44" i="106" s="1"/>
  <c r="F43" i="106"/>
  <c r="H43" i="106" s="1"/>
  <c r="F42" i="106"/>
  <c r="H42" i="106" s="1"/>
  <c r="F41" i="106"/>
  <c r="H41" i="106" s="1"/>
  <c r="F40" i="106"/>
  <c r="H40" i="106" s="1"/>
  <c r="F38" i="106"/>
  <c r="I38" i="106" s="1"/>
  <c r="I36" i="106"/>
  <c r="F36" i="106"/>
  <c r="F35" i="106"/>
  <c r="H35" i="106" s="1"/>
  <c r="F34" i="106"/>
  <c r="H34" i="106" s="1"/>
  <c r="H32" i="106"/>
  <c r="F32" i="106"/>
  <c r="F31" i="106"/>
  <c r="H31" i="106" s="1"/>
  <c r="F25" i="106"/>
  <c r="H25" i="106" s="1"/>
  <c r="F23" i="106"/>
  <c r="H23" i="106" s="1"/>
  <c r="F22" i="106"/>
  <c r="H22" i="106" s="1"/>
  <c r="H20" i="106"/>
  <c r="F20" i="106"/>
  <c r="F19" i="106"/>
  <c r="H19" i="106" s="1"/>
  <c r="F17" i="106"/>
  <c r="H17" i="106" s="1"/>
  <c r="F16" i="106"/>
  <c r="H16" i="106" s="1"/>
  <c r="F15" i="106"/>
  <c r="H15" i="106" s="1"/>
  <c r="F14" i="106"/>
  <c r="H14" i="106" s="1"/>
  <c r="F12" i="106"/>
  <c r="H12" i="106" s="1"/>
  <c r="F11" i="106"/>
  <c r="H11" i="106" s="1"/>
  <c r="H10" i="106"/>
  <c r="F10" i="106"/>
  <c r="F8" i="106"/>
  <c r="H8" i="106" s="1"/>
  <c r="F118" i="105"/>
  <c r="I118" i="105" s="1"/>
  <c r="F117" i="105"/>
  <c r="I117" i="105" s="1"/>
  <c r="F115" i="105"/>
  <c r="I115" i="105" s="1"/>
  <c r="F114" i="105"/>
  <c r="I114" i="105" s="1"/>
  <c r="F112" i="105"/>
  <c r="I112" i="105" s="1"/>
  <c r="F111" i="105"/>
  <c r="I111" i="105" s="1"/>
  <c r="F105" i="105"/>
  <c r="I105" i="105" s="1"/>
  <c r="F103" i="105"/>
  <c r="I103" i="105" s="1"/>
  <c r="F101" i="105"/>
  <c r="I101" i="105" s="1"/>
  <c r="F99" i="105"/>
  <c r="H99" i="105" s="1"/>
  <c r="F97" i="105"/>
  <c r="I97" i="105" s="1"/>
  <c r="F96" i="105"/>
  <c r="I96" i="105" s="1"/>
  <c r="F95" i="105"/>
  <c r="I95" i="105" s="1"/>
  <c r="F93" i="105"/>
  <c r="H93" i="105" s="1"/>
  <c r="F92" i="105"/>
  <c r="H92" i="105" s="1"/>
  <c r="I90" i="105"/>
  <c r="F90" i="105"/>
  <c r="F88" i="105"/>
  <c r="H88" i="105" s="1"/>
  <c r="F86" i="105"/>
  <c r="H86" i="105" s="1"/>
  <c r="F85" i="105"/>
  <c r="H85" i="105" s="1"/>
  <c r="F83" i="105"/>
  <c r="H83" i="105" s="1"/>
  <c r="F82" i="105"/>
  <c r="H82" i="105" s="1"/>
  <c r="F80" i="105"/>
  <c r="H80" i="105" s="1"/>
  <c r="F79" i="105"/>
  <c r="H79" i="105" s="1"/>
  <c r="F77" i="105"/>
  <c r="I77" i="105" s="1"/>
  <c r="F76" i="105"/>
  <c r="H76" i="105" s="1"/>
  <c r="F74" i="105"/>
  <c r="H74" i="105" s="1"/>
  <c r="F73" i="105"/>
  <c r="H73" i="105" s="1"/>
  <c r="F71" i="105"/>
  <c r="I71" i="105" s="1"/>
  <c r="F69" i="105"/>
  <c r="H69" i="105" s="1"/>
  <c r="F68" i="105"/>
  <c r="H68" i="105" s="1"/>
  <c r="F66" i="105"/>
  <c r="I66" i="105" s="1"/>
  <c r="F64" i="105"/>
  <c r="I64" i="105" s="1"/>
  <c r="F63" i="105"/>
  <c r="H63" i="105" s="1"/>
  <c r="F62" i="105"/>
  <c r="H62" i="105" s="1"/>
  <c r="F60" i="105"/>
  <c r="H60" i="105" s="1"/>
  <c r="F59" i="105"/>
  <c r="H59" i="105" s="1"/>
  <c r="F57" i="105"/>
  <c r="I57" i="105" s="1"/>
  <c r="F56" i="105"/>
  <c r="I56" i="105" s="1"/>
  <c r="F55" i="105"/>
  <c r="H55" i="105" s="1"/>
  <c r="F54" i="105"/>
  <c r="H54" i="105" s="1"/>
  <c r="F53" i="105"/>
  <c r="H53" i="105" s="1"/>
  <c r="F52" i="105"/>
  <c r="H52" i="105" s="1"/>
  <c r="F50" i="105"/>
  <c r="H50" i="105" s="1"/>
  <c r="F49" i="105"/>
  <c r="H49" i="105" s="1"/>
  <c r="F48" i="105"/>
  <c r="H48" i="105" s="1"/>
  <c r="I46" i="105"/>
  <c r="F46" i="105"/>
  <c r="F45" i="105"/>
  <c r="I45" i="105" s="1"/>
  <c r="F44" i="105"/>
  <c r="I44" i="105" s="1"/>
  <c r="F43" i="105"/>
  <c r="H43" i="105" s="1"/>
  <c r="F42" i="105"/>
  <c r="H42" i="105" s="1"/>
  <c r="F41" i="105"/>
  <c r="H41" i="105" s="1"/>
  <c r="F40" i="105"/>
  <c r="H40" i="105" s="1"/>
  <c r="F38" i="105"/>
  <c r="I38" i="105" s="1"/>
  <c r="F36" i="105"/>
  <c r="F35" i="105"/>
  <c r="H35" i="105" s="1"/>
  <c r="F34" i="105"/>
  <c r="H34" i="105" s="1"/>
  <c r="F32" i="105"/>
  <c r="H32" i="105" s="1"/>
  <c r="H31" i="105"/>
  <c r="F31" i="105"/>
  <c r="F25" i="105"/>
  <c r="H25" i="105" s="1"/>
  <c r="H23" i="105"/>
  <c r="F23" i="105"/>
  <c r="F22" i="105"/>
  <c r="H22" i="105" s="1"/>
  <c r="H20" i="105"/>
  <c r="F20" i="105"/>
  <c r="F19" i="105"/>
  <c r="H19" i="105" s="1"/>
  <c r="H17" i="105"/>
  <c r="F17" i="105"/>
  <c r="F16" i="105"/>
  <c r="H16" i="105" s="1"/>
  <c r="F15" i="105"/>
  <c r="H15" i="105" s="1"/>
  <c r="F14" i="105"/>
  <c r="H14" i="105" s="1"/>
  <c r="F12" i="105"/>
  <c r="H12" i="105" s="1"/>
  <c r="F11" i="105"/>
  <c r="H11" i="105" s="1"/>
  <c r="F10" i="105"/>
  <c r="H10" i="105" s="1"/>
  <c r="F8" i="105"/>
  <c r="H8" i="105" s="1"/>
  <c r="F118" i="104"/>
  <c r="I118" i="104" s="1"/>
  <c r="F117" i="104"/>
  <c r="I117" i="104" s="1"/>
  <c r="F115" i="104"/>
  <c r="I115" i="104" s="1"/>
  <c r="F114" i="104"/>
  <c r="I114" i="104" s="1"/>
  <c r="F112" i="104"/>
  <c r="I112" i="104" s="1"/>
  <c r="F111" i="104"/>
  <c r="I111" i="104" s="1"/>
  <c r="F105" i="104"/>
  <c r="I105" i="104" s="1"/>
  <c r="F103" i="104"/>
  <c r="I103" i="104" s="1"/>
  <c r="F101" i="104"/>
  <c r="I101" i="104" s="1"/>
  <c r="F99" i="104"/>
  <c r="H99" i="104" s="1"/>
  <c r="F97" i="104"/>
  <c r="I97" i="104" s="1"/>
  <c r="F96" i="104"/>
  <c r="I96" i="104" s="1"/>
  <c r="F95" i="104"/>
  <c r="I95" i="104" s="1"/>
  <c r="F93" i="104"/>
  <c r="H93" i="104" s="1"/>
  <c r="F92" i="104"/>
  <c r="H92" i="104" s="1"/>
  <c r="F90" i="104"/>
  <c r="I90" i="104" s="1"/>
  <c r="F88" i="104"/>
  <c r="H88" i="104" s="1"/>
  <c r="F86" i="104"/>
  <c r="H86" i="104" s="1"/>
  <c r="H85" i="104"/>
  <c r="F85" i="104"/>
  <c r="F83" i="104"/>
  <c r="H83" i="104" s="1"/>
  <c r="F82" i="104"/>
  <c r="H82" i="104" s="1"/>
  <c r="F80" i="104"/>
  <c r="H80" i="104" s="1"/>
  <c r="F79" i="104"/>
  <c r="H79" i="104" s="1"/>
  <c r="I77" i="104"/>
  <c r="F77" i="104"/>
  <c r="F76" i="104"/>
  <c r="H76" i="104" s="1"/>
  <c r="H74" i="104"/>
  <c r="F74" i="104"/>
  <c r="F73" i="104"/>
  <c r="H73" i="104" s="1"/>
  <c r="F71" i="104"/>
  <c r="I71" i="104" s="1"/>
  <c r="F69" i="104"/>
  <c r="H69" i="104" s="1"/>
  <c r="F68" i="104"/>
  <c r="H68" i="104" s="1"/>
  <c r="I66" i="104"/>
  <c r="F66" i="104"/>
  <c r="I64" i="104"/>
  <c r="F64" i="104"/>
  <c r="F63" i="104"/>
  <c r="H63" i="104" s="1"/>
  <c r="F62" i="104"/>
  <c r="H62" i="104" s="1"/>
  <c r="H60" i="104"/>
  <c r="F60" i="104"/>
  <c r="H59" i="104"/>
  <c r="F59" i="104"/>
  <c r="F57" i="104"/>
  <c r="I57" i="104" s="1"/>
  <c r="I56" i="104"/>
  <c r="F56" i="104"/>
  <c r="H55" i="104"/>
  <c r="F55" i="104"/>
  <c r="H54" i="104"/>
  <c r="F54" i="104"/>
  <c r="F53" i="104"/>
  <c r="H53" i="104" s="1"/>
  <c r="H52" i="104"/>
  <c r="F52" i="104"/>
  <c r="H50" i="104"/>
  <c r="F50" i="104"/>
  <c r="H49" i="104"/>
  <c r="F49" i="104"/>
  <c r="H48" i="104"/>
  <c r="F48" i="104"/>
  <c r="I46" i="104"/>
  <c r="F46" i="104"/>
  <c r="I45" i="104"/>
  <c r="F45" i="104"/>
  <c r="I44" i="104"/>
  <c r="F44" i="104"/>
  <c r="H43" i="104"/>
  <c r="F43" i="104"/>
  <c r="H42" i="104"/>
  <c r="F42" i="104"/>
  <c r="H41" i="104"/>
  <c r="F41" i="104"/>
  <c r="H40" i="104"/>
  <c r="F40" i="104"/>
  <c r="I38" i="104"/>
  <c r="F38" i="104"/>
  <c r="F36" i="104"/>
  <c r="H35" i="104"/>
  <c r="F35" i="104"/>
  <c r="H34" i="104"/>
  <c r="F34" i="104"/>
  <c r="F32" i="104"/>
  <c r="H32" i="104" s="1"/>
  <c r="F31" i="104"/>
  <c r="H25" i="104"/>
  <c r="F25" i="104"/>
  <c r="H23" i="104"/>
  <c r="F23" i="104"/>
  <c r="F22" i="104"/>
  <c r="H22" i="104" s="1"/>
  <c r="F20" i="104"/>
  <c r="H20" i="104" s="1"/>
  <c r="H19" i="104"/>
  <c r="F19" i="104"/>
  <c r="F17" i="104"/>
  <c r="H17" i="104" s="1"/>
  <c r="F16" i="104"/>
  <c r="H16" i="104" s="1"/>
  <c r="F15" i="104"/>
  <c r="H15" i="104" s="1"/>
  <c r="F14" i="104"/>
  <c r="H14" i="104" s="1"/>
  <c r="H12" i="104"/>
  <c r="F12" i="104"/>
  <c r="F11" i="104"/>
  <c r="H11" i="104" s="1"/>
  <c r="F10" i="104"/>
  <c r="H10" i="104" s="1"/>
  <c r="H8" i="104"/>
  <c r="F8" i="104"/>
  <c r="F118" i="103"/>
  <c r="I118" i="103" s="1"/>
  <c r="F117" i="103"/>
  <c r="I117" i="103" s="1"/>
  <c r="F115" i="103"/>
  <c r="I115" i="103" s="1"/>
  <c r="F114" i="103"/>
  <c r="I114" i="103" s="1"/>
  <c r="F112" i="103"/>
  <c r="I112" i="103" s="1"/>
  <c r="F111" i="103"/>
  <c r="F105" i="103"/>
  <c r="I105" i="103" s="1"/>
  <c r="F103" i="103"/>
  <c r="I103" i="103" s="1"/>
  <c r="F101" i="103"/>
  <c r="I101" i="103" s="1"/>
  <c r="F99" i="103"/>
  <c r="H99" i="103" s="1"/>
  <c r="F97" i="103"/>
  <c r="I97" i="103" s="1"/>
  <c r="F96" i="103"/>
  <c r="I96" i="103" s="1"/>
  <c r="F95" i="103"/>
  <c r="I95" i="103" s="1"/>
  <c r="F93" i="103"/>
  <c r="H93" i="103" s="1"/>
  <c r="F92" i="103"/>
  <c r="H92" i="103" s="1"/>
  <c r="F90" i="103"/>
  <c r="I90" i="103" s="1"/>
  <c r="F88" i="103"/>
  <c r="H88" i="103" s="1"/>
  <c r="F86" i="103"/>
  <c r="H86" i="103" s="1"/>
  <c r="F85" i="103"/>
  <c r="H85" i="103" s="1"/>
  <c r="F83" i="103"/>
  <c r="H83" i="103" s="1"/>
  <c r="F82" i="103"/>
  <c r="H82" i="103" s="1"/>
  <c r="H80" i="103"/>
  <c r="F80" i="103"/>
  <c r="F79" i="103"/>
  <c r="H79" i="103" s="1"/>
  <c r="F77" i="103"/>
  <c r="I77" i="103" s="1"/>
  <c r="F76" i="103"/>
  <c r="H76" i="103" s="1"/>
  <c r="F74" i="103"/>
  <c r="H74" i="103" s="1"/>
  <c r="F73" i="103"/>
  <c r="H73" i="103" s="1"/>
  <c r="F71" i="103"/>
  <c r="I71" i="103" s="1"/>
  <c r="F69" i="103"/>
  <c r="H69" i="103" s="1"/>
  <c r="F68" i="103"/>
  <c r="H68" i="103" s="1"/>
  <c r="F66" i="103"/>
  <c r="I66" i="103" s="1"/>
  <c r="F64" i="103"/>
  <c r="I64" i="103" s="1"/>
  <c r="F63" i="103"/>
  <c r="H63" i="103" s="1"/>
  <c r="F62" i="103"/>
  <c r="H62" i="103" s="1"/>
  <c r="F60" i="103"/>
  <c r="H60" i="103" s="1"/>
  <c r="F59" i="103"/>
  <c r="H59" i="103" s="1"/>
  <c r="F57" i="103"/>
  <c r="I57" i="103" s="1"/>
  <c r="I56" i="103"/>
  <c r="F56" i="103"/>
  <c r="F55" i="103"/>
  <c r="H55" i="103" s="1"/>
  <c r="F54" i="103"/>
  <c r="H54" i="103" s="1"/>
  <c r="F53" i="103"/>
  <c r="H53" i="103" s="1"/>
  <c r="F52" i="103"/>
  <c r="H52" i="103" s="1"/>
  <c r="F50" i="103"/>
  <c r="H50" i="103" s="1"/>
  <c r="F49" i="103"/>
  <c r="H49" i="103" s="1"/>
  <c r="F48" i="103"/>
  <c r="H48" i="103" s="1"/>
  <c r="F46" i="103"/>
  <c r="I46" i="103" s="1"/>
  <c r="F45" i="103"/>
  <c r="I45" i="103" s="1"/>
  <c r="F44" i="103"/>
  <c r="I44" i="103" s="1"/>
  <c r="F43" i="103"/>
  <c r="H43" i="103" s="1"/>
  <c r="F42" i="103"/>
  <c r="H42" i="103" s="1"/>
  <c r="F41" i="103"/>
  <c r="H41" i="103" s="1"/>
  <c r="F40" i="103"/>
  <c r="H40" i="103" s="1"/>
  <c r="F38" i="103"/>
  <c r="I38" i="103" s="1"/>
  <c r="I36" i="103"/>
  <c r="F36" i="103"/>
  <c r="F35" i="103"/>
  <c r="H35" i="103" s="1"/>
  <c r="F34" i="103"/>
  <c r="H34" i="103" s="1"/>
  <c r="F32" i="103"/>
  <c r="H32" i="103" s="1"/>
  <c r="F31" i="103"/>
  <c r="F25" i="103"/>
  <c r="H25" i="103" s="1"/>
  <c r="F23" i="103"/>
  <c r="H23" i="103" s="1"/>
  <c r="F22" i="103"/>
  <c r="H22" i="103" s="1"/>
  <c r="F20" i="103"/>
  <c r="H20" i="103" s="1"/>
  <c r="F19" i="103"/>
  <c r="H19" i="103" s="1"/>
  <c r="F17" i="103"/>
  <c r="H17" i="103" s="1"/>
  <c r="F16" i="103"/>
  <c r="H16" i="103" s="1"/>
  <c r="F15" i="103"/>
  <c r="H15" i="103" s="1"/>
  <c r="F14" i="103"/>
  <c r="H14" i="103" s="1"/>
  <c r="F12" i="103"/>
  <c r="H12" i="103" s="1"/>
  <c r="F11" i="103"/>
  <c r="H11" i="103" s="1"/>
  <c r="H10" i="103"/>
  <c r="F10" i="103"/>
  <c r="F8" i="103"/>
  <c r="H8" i="103" s="1"/>
  <c r="F118" i="102"/>
  <c r="I118" i="102" s="1"/>
  <c r="I117" i="102"/>
  <c r="F117" i="102"/>
  <c r="F115" i="102"/>
  <c r="I115" i="102" s="1"/>
  <c r="F114" i="102"/>
  <c r="I114" i="102" s="1"/>
  <c r="F112" i="102"/>
  <c r="I112" i="102" s="1"/>
  <c r="F111" i="102"/>
  <c r="I111" i="102" s="1"/>
  <c r="F105" i="102"/>
  <c r="I105" i="102" s="1"/>
  <c r="F103" i="102"/>
  <c r="I103" i="102" s="1"/>
  <c r="F101" i="102"/>
  <c r="I101" i="102" s="1"/>
  <c r="H99" i="102"/>
  <c r="F99" i="102"/>
  <c r="F97" i="102"/>
  <c r="I97" i="102" s="1"/>
  <c r="F96" i="102"/>
  <c r="I96" i="102" s="1"/>
  <c r="F95" i="102"/>
  <c r="I95" i="102" s="1"/>
  <c r="F93" i="102"/>
  <c r="H93" i="102" s="1"/>
  <c r="F92" i="102"/>
  <c r="H92" i="102" s="1"/>
  <c r="F90" i="102"/>
  <c r="I90" i="102" s="1"/>
  <c r="F88" i="102"/>
  <c r="H88" i="102" s="1"/>
  <c r="F86" i="102"/>
  <c r="H86" i="102" s="1"/>
  <c r="F85" i="102"/>
  <c r="H85" i="102" s="1"/>
  <c r="F83" i="102"/>
  <c r="H83" i="102" s="1"/>
  <c r="F82" i="102"/>
  <c r="H82" i="102" s="1"/>
  <c r="F80" i="102"/>
  <c r="H80" i="102" s="1"/>
  <c r="F79" i="102"/>
  <c r="H79" i="102" s="1"/>
  <c r="F77" i="102"/>
  <c r="I77" i="102" s="1"/>
  <c r="F76" i="102"/>
  <c r="H76" i="102" s="1"/>
  <c r="H74" i="102"/>
  <c r="F74" i="102"/>
  <c r="F73" i="102"/>
  <c r="H73" i="102" s="1"/>
  <c r="F71" i="102"/>
  <c r="I71" i="102" s="1"/>
  <c r="F69" i="102"/>
  <c r="H69" i="102" s="1"/>
  <c r="F68" i="102"/>
  <c r="H68" i="102" s="1"/>
  <c r="F66" i="102"/>
  <c r="I66" i="102" s="1"/>
  <c r="F64" i="102"/>
  <c r="I64" i="102" s="1"/>
  <c r="F63" i="102"/>
  <c r="H63" i="102" s="1"/>
  <c r="F62" i="102"/>
  <c r="H62" i="102" s="1"/>
  <c r="F60" i="102"/>
  <c r="H60" i="102" s="1"/>
  <c r="F59" i="102"/>
  <c r="H59" i="102" s="1"/>
  <c r="F57" i="102"/>
  <c r="I57" i="102" s="1"/>
  <c r="F56" i="102"/>
  <c r="I56" i="102" s="1"/>
  <c r="F55" i="102"/>
  <c r="H55" i="102" s="1"/>
  <c r="F54" i="102"/>
  <c r="H54" i="102" s="1"/>
  <c r="F53" i="102"/>
  <c r="H53" i="102" s="1"/>
  <c r="F52" i="102"/>
  <c r="H52" i="102" s="1"/>
  <c r="F50" i="102"/>
  <c r="H50" i="102" s="1"/>
  <c r="F49" i="102"/>
  <c r="H49" i="102" s="1"/>
  <c r="F48" i="102"/>
  <c r="H48" i="102" s="1"/>
  <c r="F46" i="102"/>
  <c r="I46" i="102" s="1"/>
  <c r="F45" i="102"/>
  <c r="I45" i="102" s="1"/>
  <c r="F44" i="102"/>
  <c r="I44" i="102" s="1"/>
  <c r="F43" i="102"/>
  <c r="H43" i="102" s="1"/>
  <c r="F42" i="102"/>
  <c r="H42" i="102" s="1"/>
  <c r="F41" i="102"/>
  <c r="H41" i="102" s="1"/>
  <c r="F40" i="102"/>
  <c r="H40" i="102" s="1"/>
  <c r="F38" i="102"/>
  <c r="I38" i="102" s="1"/>
  <c r="F36" i="102"/>
  <c r="I36" i="102" s="1"/>
  <c r="F35" i="102"/>
  <c r="H35" i="102" s="1"/>
  <c r="H34" i="102"/>
  <c r="F34" i="102"/>
  <c r="F32" i="102"/>
  <c r="H32" i="102" s="1"/>
  <c r="H31" i="102"/>
  <c r="F31" i="102"/>
  <c r="F25" i="102"/>
  <c r="H25" i="102" s="1"/>
  <c r="F23" i="102"/>
  <c r="H23" i="102" s="1"/>
  <c r="F22" i="102"/>
  <c r="H22" i="102" s="1"/>
  <c r="F20" i="102"/>
  <c r="H20" i="102" s="1"/>
  <c r="F19" i="102"/>
  <c r="H19" i="102" s="1"/>
  <c r="F17" i="102"/>
  <c r="H17" i="102" s="1"/>
  <c r="F16" i="102"/>
  <c r="H16" i="102" s="1"/>
  <c r="F15" i="102"/>
  <c r="H15" i="102" s="1"/>
  <c r="F14" i="102"/>
  <c r="H14" i="102" s="1"/>
  <c r="F12" i="102"/>
  <c r="H12" i="102" s="1"/>
  <c r="F11" i="102"/>
  <c r="H11" i="102" s="1"/>
  <c r="F10" i="102"/>
  <c r="H10" i="102" s="1"/>
  <c r="F8" i="102"/>
  <c r="H8" i="102" s="1"/>
  <c r="F118" i="101"/>
  <c r="I118" i="101" s="1"/>
  <c r="F117" i="101"/>
  <c r="I117" i="101" s="1"/>
  <c r="F115" i="101"/>
  <c r="I115" i="101" s="1"/>
  <c r="F114" i="101"/>
  <c r="I114" i="101" s="1"/>
  <c r="F112" i="101"/>
  <c r="I112" i="101" s="1"/>
  <c r="F111" i="101"/>
  <c r="F105" i="101"/>
  <c r="I105" i="101" s="1"/>
  <c r="F103" i="101"/>
  <c r="I103" i="101" s="1"/>
  <c r="F101" i="101"/>
  <c r="I101" i="101" s="1"/>
  <c r="F99" i="101"/>
  <c r="H99" i="101" s="1"/>
  <c r="F97" i="101"/>
  <c r="I97" i="101" s="1"/>
  <c r="I96" i="101"/>
  <c r="F96" i="101"/>
  <c r="F95" i="101"/>
  <c r="I95" i="101" s="1"/>
  <c r="F93" i="101"/>
  <c r="H93" i="101" s="1"/>
  <c r="F92" i="101"/>
  <c r="H92" i="101" s="1"/>
  <c r="F90" i="101"/>
  <c r="I90" i="101" s="1"/>
  <c r="F88" i="101"/>
  <c r="H88" i="101" s="1"/>
  <c r="F86" i="101"/>
  <c r="H86" i="101" s="1"/>
  <c r="F85" i="101"/>
  <c r="H85" i="101" s="1"/>
  <c r="F83" i="101"/>
  <c r="H83" i="101" s="1"/>
  <c r="F82" i="101"/>
  <c r="H82" i="101" s="1"/>
  <c r="F80" i="101"/>
  <c r="H80" i="101" s="1"/>
  <c r="F79" i="101"/>
  <c r="H79" i="101" s="1"/>
  <c r="F77" i="101"/>
  <c r="I77" i="101" s="1"/>
  <c r="F76" i="101"/>
  <c r="H76" i="101" s="1"/>
  <c r="F74" i="101"/>
  <c r="H74" i="101" s="1"/>
  <c r="F73" i="101"/>
  <c r="H73" i="101" s="1"/>
  <c r="F71" i="101"/>
  <c r="I71" i="101" s="1"/>
  <c r="F69" i="101"/>
  <c r="H69" i="101" s="1"/>
  <c r="F68" i="101"/>
  <c r="H68" i="101" s="1"/>
  <c r="F66" i="101"/>
  <c r="I66" i="101" s="1"/>
  <c r="F64" i="101"/>
  <c r="I64" i="101" s="1"/>
  <c r="F63" i="101"/>
  <c r="H63" i="101" s="1"/>
  <c r="F62" i="101"/>
  <c r="H62" i="101" s="1"/>
  <c r="F60" i="101"/>
  <c r="H60" i="101" s="1"/>
  <c r="F59" i="101"/>
  <c r="H59" i="101" s="1"/>
  <c r="F57" i="101"/>
  <c r="I57" i="101" s="1"/>
  <c r="F56" i="101"/>
  <c r="I56" i="101" s="1"/>
  <c r="F55" i="101"/>
  <c r="H55" i="101" s="1"/>
  <c r="F54" i="101"/>
  <c r="H54" i="101" s="1"/>
  <c r="F53" i="101"/>
  <c r="H53" i="101" s="1"/>
  <c r="F52" i="101"/>
  <c r="H52" i="101" s="1"/>
  <c r="F50" i="101"/>
  <c r="H50" i="101" s="1"/>
  <c r="F49" i="101"/>
  <c r="H49" i="101" s="1"/>
  <c r="F48" i="101"/>
  <c r="H48" i="101" s="1"/>
  <c r="F46" i="101"/>
  <c r="I46" i="101" s="1"/>
  <c r="F45" i="101"/>
  <c r="I45" i="101" s="1"/>
  <c r="F44" i="101"/>
  <c r="I44" i="101" s="1"/>
  <c r="F43" i="101"/>
  <c r="H43" i="101" s="1"/>
  <c r="F42" i="101"/>
  <c r="H42" i="101" s="1"/>
  <c r="F41" i="101"/>
  <c r="H41" i="101" s="1"/>
  <c r="F40" i="101"/>
  <c r="H40" i="101" s="1"/>
  <c r="F38" i="101"/>
  <c r="I38" i="101" s="1"/>
  <c r="F36" i="101"/>
  <c r="I36" i="101" s="1"/>
  <c r="F35" i="101"/>
  <c r="H35" i="101" s="1"/>
  <c r="F34" i="101"/>
  <c r="H34" i="101" s="1"/>
  <c r="F32" i="101"/>
  <c r="H32" i="101" s="1"/>
  <c r="F31" i="101"/>
  <c r="H31" i="101" s="1"/>
  <c r="F25" i="101"/>
  <c r="H25" i="101" s="1"/>
  <c r="F23" i="101"/>
  <c r="H23" i="101" s="1"/>
  <c r="F22" i="101"/>
  <c r="H22" i="101" s="1"/>
  <c r="F20" i="101"/>
  <c r="H20" i="101" s="1"/>
  <c r="F19" i="101"/>
  <c r="H19" i="101" s="1"/>
  <c r="F17" i="101"/>
  <c r="H17" i="101" s="1"/>
  <c r="F16" i="101"/>
  <c r="H16" i="101" s="1"/>
  <c r="F15" i="101"/>
  <c r="H15" i="101" s="1"/>
  <c r="F14" i="101"/>
  <c r="H14" i="101" s="1"/>
  <c r="F12" i="101"/>
  <c r="H12" i="101" s="1"/>
  <c r="F11" i="101"/>
  <c r="H11" i="101" s="1"/>
  <c r="F10" i="101"/>
  <c r="H10" i="101" s="1"/>
  <c r="F8" i="101"/>
  <c r="H8" i="101" s="1"/>
  <c r="F118" i="100"/>
  <c r="I118" i="100" s="1"/>
  <c r="F117" i="100"/>
  <c r="I117" i="100" s="1"/>
  <c r="F115" i="100"/>
  <c r="I115" i="100" s="1"/>
  <c r="F114" i="100"/>
  <c r="I114" i="100" s="1"/>
  <c r="F112" i="100"/>
  <c r="I112" i="100" s="1"/>
  <c r="F111" i="100"/>
  <c r="F105" i="100"/>
  <c r="I105" i="100" s="1"/>
  <c r="F103" i="100"/>
  <c r="I103" i="100" s="1"/>
  <c r="F101" i="100"/>
  <c r="I101" i="100" s="1"/>
  <c r="F99" i="100"/>
  <c r="H99" i="100" s="1"/>
  <c r="F97" i="100"/>
  <c r="I97" i="100" s="1"/>
  <c r="F96" i="100"/>
  <c r="I96" i="100" s="1"/>
  <c r="F95" i="100"/>
  <c r="I95" i="100" s="1"/>
  <c r="F93" i="100"/>
  <c r="H93" i="100" s="1"/>
  <c r="H92" i="100"/>
  <c r="F90" i="100"/>
  <c r="I90" i="100" s="1"/>
  <c r="F88" i="100"/>
  <c r="H88" i="100" s="1"/>
  <c r="F86" i="100"/>
  <c r="H86" i="100" s="1"/>
  <c r="F85" i="100"/>
  <c r="H85" i="100" s="1"/>
  <c r="F83" i="100"/>
  <c r="H83" i="100" s="1"/>
  <c r="F82" i="100"/>
  <c r="H82" i="100" s="1"/>
  <c r="F80" i="100"/>
  <c r="H80" i="100" s="1"/>
  <c r="F79" i="100"/>
  <c r="H79" i="100" s="1"/>
  <c r="F77" i="100"/>
  <c r="I77" i="100" s="1"/>
  <c r="F76" i="100"/>
  <c r="H76" i="100" s="1"/>
  <c r="F74" i="100"/>
  <c r="H74" i="100" s="1"/>
  <c r="F73" i="100"/>
  <c r="H73" i="100" s="1"/>
  <c r="F71" i="100"/>
  <c r="I71" i="100" s="1"/>
  <c r="F69" i="100"/>
  <c r="H69" i="100" s="1"/>
  <c r="F68" i="100"/>
  <c r="H68" i="100" s="1"/>
  <c r="F66" i="100"/>
  <c r="I66" i="100" s="1"/>
  <c r="F64" i="100"/>
  <c r="I64" i="100" s="1"/>
  <c r="F63" i="100"/>
  <c r="H63" i="100" s="1"/>
  <c r="F62" i="100"/>
  <c r="H62" i="100" s="1"/>
  <c r="F60" i="100"/>
  <c r="H60" i="100" s="1"/>
  <c r="F59" i="100"/>
  <c r="H59" i="100" s="1"/>
  <c r="F57" i="100"/>
  <c r="I57" i="100" s="1"/>
  <c r="I56" i="100"/>
  <c r="F56" i="100"/>
  <c r="F55" i="100"/>
  <c r="H55" i="100" s="1"/>
  <c r="F54" i="100"/>
  <c r="H54" i="100" s="1"/>
  <c r="F53" i="100"/>
  <c r="H53" i="100" s="1"/>
  <c r="F52" i="100"/>
  <c r="H52" i="100" s="1"/>
  <c r="F50" i="100"/>
  <c r="H50" i="100" s="1"/>
  <c r="F49" i="100"/>
  <c r="H49" i="100" s="1"/>
  <c r="F48" i="100"/>
  <c r="H48" i="100" s="1"/>
  <c r="F46" i="100"/>
  <c r="I46" i="100" s="1"/>
  <c r="F45" i="100"/>
  <c r="I45" i="100" s="1"/>
  <c r="F44" i="100"/>
  <c r="I44" i="100" s="1"/>
  <c r="F43" i="100"/>
  <c r="H43" i="100" s="1"/>
  <c r="F42" i="100"/>
  <c r="H42" i="100" s="1"/>
  <c r="F41" i="100"/>
  <c r="H41" i="100" s="1"/>
  <c r="F40" i="100"/>
  <c r="H40" i="100" s="1"/>
  <c r="F38" i="100"/>
  <c r="I38" i="100" s="1"/>
  <c r="I36" i="100"/>
  <c r="F36" i="100"/>
  <c r="F35" i="100"/>
  <c r="H35" i="100" s="1"/>
  <c r="F34" i="100"/>
  <c r="H34" i="100" s="1"/>
  <c r="F32" i="100"/>
  <c r="H32" i="100" s="1"/>
  <c r="F31" i="100"/>
  <c r="H31" i="100" s="1"/>
  <c r="F25" i="100"/>
  <c r="H25" i="100" s="1"/>
  <c r="F23" i="100"/>
  <c r="H23" i="100" s="1"/>
  <c r="F22" i="100"/>
  <c r="H22" i="100" s="1"/>
  <c r="F20" i="100"/>
  <c r="H20" i="100" s="1"/>
  <c r="F19" i="100"/>
  <c r="H19" i="100" s="1"/>
  <c r="F17" i="100"/>
  <c r="H17" i="100" s="1"/>
  <c r="F16" i="100"/>
  <c r="H16" i="100" s="1"/>
  <c r="F15" i="100"/>
  <c r="H15" i="100" s="1"/>
  <c r="F14" i="100"/>
  <c r="H14" i="100" s="1"/>
  <c r="F12" i="100"/>
  <c r="H12" i="100" s="1"/>
  <c r="F11" i="100"/>
  <c r="H11" i="100" s="1"/>
  <c r="H10" i="100"/>
  <c r="F10" i="100"/>
  <c r="F8" i="100"/>
  <c r="H8" i="100" s="1"/>
  <c r="F118" i="99"/>
  <c r="I118" i="99" s="1"/>
  <c r="F117" i="99"/>
  <c r="I117" i="99" s="1"/>
  <c r="F115" i="99"/>
  <c r="I115" i="99" s="1"/>
  <c r="F114" i="99"/>
  <c r="I114" i="99" s="1"/>
  <c r="F112" i="99"/>
  <c r="I112" i="99" s="1"/>
  <c r="F111" i="99"/>
  <c r="F105" i="99"/>
  <c r="I105" i="99" s="1"/>
  <c r="F103" i="99"/>
  <c r="I103" i="99" s="1"/>
  <c r="F101" i="99"/>
  <c r="I101" i="99" s="1"/>
  <c r="H99" i="99"/>
  <c r="F99" i="99"/>
  <c r="F97" i="99"/>
  <c r="I97" i="99" s="1"/>
  <c r="F96" i="99"/>
  <c r="I96" i="99" s="1"/>
  <c r="F95" i="99"/>
  <c r="I95" i="99" s="1"/>
  <c r="F93" i="99"/>
  <c r="H93" i="99" s="1"/>
  <c r="F92" i="99"/>
  <c r="H92" i="99" s="1"/>
  <c r="I90" i="99"/>
  <c r="F90" i="99"/>
  <c r="F88" i="99"/>
  <c r="H88" i="99" s="1"/>
  <c r="F86" i="99"/>
  <c r="H86" i="99" s="1"/>
  <c r="F85" i="99"/>
  <c r="H85" i="99" s="1"/>
  <c r="F83" i="99"/>
  <c r="H83" i="99" s="1"/>
  <c r="F82" i="99"/>
  <c r="H82" i="99" s="1"/>
  <c r="F80" i="99"/>
  <c r="H80" i="99" s="1"/>
  <c r="F79" i="99"/>
  <c r="H79" i="99" s="1"/>
  <c r="F77" i="99"/>
  <c r="I77" i="99" s="1"/>
  <c r="F76" i="99"/>
  <c r="H76" i="99" s="1"/>
  <c r="H74" i="99"/>
  <c r="F74" i="99"/>
  <c r="F73" i="99"/>
  <c r="H73" i="99" s="1"/>
  <c r="F71" i="99"/>
  <c r="I71" i="99" s="1"/>
  <c r="F69" i="99"/>
  <c r="H69" i="99" s="1"/>
  <c r="F68" i="99"/>
  <c r="H68" i="99" s="1"/>
  <c r="F66" i="99"/>
  <c r="I66" i="99" s="1"/>
  <c r="F64" i="99"/>
  <c r="I64" i="99" s="1"/>
  <c r="F63" i="99"/>
  <c r="H63" i="99" s="1"/>
  <c r="F62" i="99"/>
  <c r="H62" i="99" s="1"/>
  <c r="F60" i="99"/>
  <c r="H60" i="99" s="1"/>
  <c r="F59" i="99"/>
  <c r="H59" i="99" s="1"/>
  <c r="F57" i="99"/>
  <c r="I57" i="99" s="1"/>
  <c r="F56" i="99"/>
  <c r="I56" i="99" s="1"/>
  <c r="F55" i="99"/>
  <c r="H55" i="99" s="1"/>
  <c r="F54" i="99"/>
  <c r="H54" i="99" s="1"/>
  <c r="F53" i="99"/>
  <c r="H53" i="99" s="1"/>
  <c r="F52" i="99"/>
  <c r="H52" i="99" s="1"/>
  <c r="F50" i="99"/>
  <c r="H50" i="99" s="1"/>
  <c r="F49" i="99"/>
  <c r="H49" i="99" s="1"/>
  <c r="F48" i="99"/>
  <c r="H48" i="99" s="1"/>
  <c r="F46" i="99"/>
  <c r="I46" i="99" s="1"/>
  <c r="F45" i="99"/>
  <c r="I45" i="99" s="1"/>
  <c r="F44" i="99"/>
  <c r="I44" i="99" s="1"/>
  <c r="F43" i="99"/>
  <c r="H43" i="99" s="1"/>
  <c r="F42" i="99"/>
  <c r="H42" i="99" s="1"/>
  <c r="F41" i="99"/>
  <c r="H41" i="99" s="1"/>
  <c r="F40" i="99"/>
  <c r="H40" i="99" s="1"/>
  <c r="F38" i="99"/>
  <c r="I38" i="99" s="1"/>
  <c r="F36" i="99"/>
  <c r="I36" i="99" s="1"/>
  <c r="F35" i="99"/>
  <c r="H35" i="99" s="1"/>
  <c r="F34" i="99"/>
  <c r="H34" i="99" s="1"/>
  <c r="F32" i="99"/>
  <c r="H32" i="99" s="1"/>
  <c r="H31" i="99"/>
  <c r="F31" i="99"/>
  <c r="F25" i="99"/>
  <c r="H25" i="99" s="1"/>
  <c r="F23" i="99"/>
  <c r="H23" i="99" s="1"/>
  <c r="F22" i="99"/>
  <c r="H22" i="99" s="1"/>
  <c r="F20" i="99"/>
  <c r="H20" i="99" s="1"/>
  <c r="F19" i="99"/>
  <c r="H19" i="99" s="1"/>
  <c r="F17" i="99"/>
  <c r="H17" i="99" s="1"/>
  <c r="F16" i="99"/>
  <c r="H16" i="99" s="1"/>
  <c r="F15" i="99"/>
  <c r="H15" i="99" s="1"/>
  <c r="F14" i="99"/>
  <c r="H14" i="99" s="1"/>
  <c r="F12" i="99"/>
  <c r="H12" i="99" s="1"/>
  <c r="F11" i="99"/>
  <c r="H11" i="99" s="1"/>
  <c r="F10" i="99"/>
  <c r="H10" i="99" s="1"/>
  <c r="F8" i="99"/>
  <c r="H8" i="99" s="1"/>
  <c r="F118" i="96"/>
  <c r="I118" i="96" s="1"/>
  <c r="F117" i="96"/>
  <c r="I117" i="96" s="1"/>
  <c r="F115" i="96"/>
  <c r="I115" i="96" s="1"/>
  <c r="F114" i="96"/>
  <c r="I114" i="96" s="1"/>
  <c r="F112" i="96"/>
  <c r="I112" i="96" s="1"/>
  <c r="F111" i="96"/>
  <c r="I111" i="96" s="1"/>
  <c r="F105" i="96"/>
  <c r="I105" i="96" s="1"/>
  <c r="F103" i="96"/>
  <c r="I103" i="96" s="1"/>
  <c r="F101" i="96"/>
  <c r="I101" i="96" s="1"/>
  <c r="H99" i="96"/>
  <c r="F99" i="96"/>
  <c r="F97" i="96"/>
  <c r="I97" i="96" s="1"/>
  <c r="F96" i="96"/>
  <c r="I96" i="96" s="1"/>
  <c r="F95" i="96"/>
  <c r="I95" i="96" s="1"/>
  <c r="F93" i="96"/>
  <c r="H93" i="96" s="1"/>
  <c r="F92" i="96"/>
  <c r="H92" i="96" s="1"/>
  <c r="F90" i="96"/>
  <c r="I90" i="96" s="1"/>
  <c r="F88" i="96"/>
  <c r="H88" i="96" s="1"/>
  <c r="F86" i="96"/>
  <c r="H86" i="96" s="1"/>
  <c r="F85" i="96"/>
  <c r="H85" i="96" s="1"/>
  <c r="F83" i="96"/>
  <c r="H83" i="96" s="1"/>
  <c r="F82" i="96"/>
  <c r="H82" i="96" s="1"/>
  <c r="F80" i="96"/>
  <c r="H80" i="96" s="1"/>
  <c r="F79" i="96"/>
  <c r="H79" i="96" s="1"/>
  <c r="F77" i="96"/>
  <c r="I77" i="96" s="1"/>
  <c r="F76" i="96"/>
  <c r="H76" i="96" s="1"/>
  <c r="F74" i="96"/>
  <c r="H74" i="96" s="1"/>
  <c r="F73" i="96"/>
  <c r="H73" i="96" s="1"/>
  <c r="F71" i="96"/>
  <c r="I71" i="96" s="1"/>
  <c r="F69" i="96"/>
  <c r="H69" i="96" s="1"/>
  <c r="F68" i="96"/>
  <c r="H68" i="96" s="1"/>
  <c r="F66" i="96"/>
  <c r="I66" i="96" s="1"/>
  <c r="I64" i="96"/>
  <c r="F64" i="96"/>
  <c r="F63" i="96"/>
  <c r="H63" i="96" s="1"/>
  <c r="F62" i="96"/>
  <c r="H62" i="96" s="1"/>
  <c r="F60" i="96"/>
  <c r="H60" i="96" s="1"/>
  <c r="F59" i="96"/>
  <c r="H59" i="96" s="1"/>
  <c r="F57" i="96"/>
  <c r="I57" i="96" s="1"/>
  <c r="F56" i="96"/>
  <c r="I56" i="96" s="1"/>
  <c r="F55" i="96"/>
  <c r="H55" i="96" s="1"/>
  <c r="H54" i="96"/>
  <c r="F54" i="96"/>
  <c r="F53" i="96"/>
  <c r="H53" i="96" s="1"/>
  <c r="F52" i="96"/>
  <c r="H52" i="96" s="1"/>
  <c r="F50" i="96"/>
  <c r="H50" i="96" s="1"/>
  <c r="F49" i="96"/>
  <c r="H49" i="96" s="1"/>
  <c r="F48" i="96"/>
  <c r="H48" i="96" s="1"/>
  <c r="F46" i="96"/>
  <c r="I46" i="96" s="1"/>
  <c r="F45" i="96"/>
  <c r="I45" i="96" s="1"/>
  <c r="I44" i="96"/>
  <c r="F44" i="96"/>
  <c r="F43" i="96"/>
  <c r="H43" i="96" s="1"/>
  <c r="F42" i="96"/>
  <c r="H42" i="96" s="1"/>
  <c r="F41" i="96"/>
  <c r="H41" i="96" s="1"/>
  <c r="F40" i="96"/>
  <c r="H40" i="96" s="1"/>
  <c r="F38" i="96"/>
  <c r="I38" i="96" s="1"/>
  <c r="F36" i="96"/>
  <c r="F35" i="96"/>
  <c r="H35" i="96" s="1"/>
  <c r="F34" i="96"/>
  <c r="H34" i="96" s="1"/>
  <c r="F32" i="96"/>
  <c r="H32" i="96" s="1"/>
  <c r="F31" i="96"/>
  <c r="H31" i="96" s="1"/>
  <c r="F25" i="96"/>
  <c r="H25" i="96" s="1"/>
  <c r="F23" i="96"/>
  <c r="H23" i="96" s="1"/>
  <c r="F22" i="96"/>
  <c r="H22" i="96" s="1"/>
  <c r="F20" i="96"/>
  <c r="H20" i="96" s="1"/>
  <c r="F19" i="96"/>
  <c r="H19" i="96" s="1"/>
  <c r="F17" i="96"/>
  <c r="H17" i="96" s="1"/>
  <c r="F16" i="96"/>
  <c r="H16" i="96" s="1"/>
  <c r="F15" i="96"/>
  <c r="H15" i="96" s="1"/>
  <c r="F14" i="96"/>
  <c r="H14" i="96" s="1"/>
  <c r="F12" i="96"/>
  <c r="H12" i="96" s="1"/>
  <c r="F11" i="96"/>
  <c r="H11" i="96" s="1"/>
  <c r="F10" i="96"/>
  <c r="H10" i="96" s="1"/>
  <c r="F8" i="96"/>
  <c r="H8" i="96" s="1"/>
  <c r="F118" i="95"/>
  <c r="I118" i="95" s="1"/>
  <c r="F117" i="95"/>
  <c r="I117" i="95" s="1"/>
  <c r="F115" i="95"/>
  <c r="I115" i="95" s="1"/>
  <c r="F114" i="95"/>
  <c r="I114" i="95" s="1"/>
  <c r="F112" i="95"/>
  <c r="I112" i="95" s="1"/>
  <c r="F111" i="95"/>
  <c r="F105" i="95"/>
  <c r="I105" i="95" s="1"/>
  <c r="F103" i="95"/>
  <c r="I103" i="95" s="1"/>
  <c r="F101" i="95"/>
  <c r="I101" i="95" s="1"/>
  <c r="F99" i="95"/>
  <c r="H99" i="95" s="1"/>
  <c r="F97" i="95"/>
  <c r="I97" i="95" s="1"/>
  <c r="F96" i="95"/>
  <c r="I96" i="95" s="1"/>
  <c r="F95" i="95"/>
  <c r="I95" i="95" s="1"/>
  <c r="F93" i="95"/>
  <c r="H93" i="95" s="1"/>
  <c r="F92" i="95"/>
  <c r="H92" i="95" s="1"/>
  <c r="F90" i="95"/>
  <c r="I90" i="95" s="1"/>
  <c r="H88" i="95"/>
  <c r="F88" i="95"/>
  <c r="F86" i="95"/>
  <c r="H86" i="95" s="1"/>
  <c r="H85" i="95"/>
  <c r="F85" i="95"/>
  <c r="F83" i="95"/>
  <c r="H83" i="95" s="1"/>
  <c r="F82" i="95"/>
  <c r="H82" i="95" s="1"/>
  <c r="F80" i="95"/>
  <c r="H80" i="95" s="1"/>
  <c r="F79" i="95"/>
  <c r="H79" i="95" s="1"/>
  <c r="F77" i="95"/>
  <c r="I77" i="95" s="1"/>
  <c r="F76" i="95"/>
  <c r="H76" i="95" s="1"/>
  <c r="F74" i="95"/>
  <c r="H74" i="95" s="1"/>
  <c r="F73" i="95"/>
  <c r="H73" i="95" s="1"/>
  <c r="F71" i="95"/>
  <c r="I71" i="95" s="1"/>
  <c r="F69" i="95"/>
  <c r="H69" i="95" s="1"/>
  <c r="F68" i="95"/>
  <c r="H68" i="95" s="1"/>
  <c r="F66" i="95"/>
  <c r="I66" i="95" s="1"/>
  <c r="F64" i="95"/>
  <c r="I64" i="95" s="1"/>
  <c r="F63" i="95"/>
  <c r="H63" i="95" s="1"/>
  <c r="F62" i="95"/>
  <c r="H62" i="95" s="1"/>
  <c r="H60" i="95"/>
  <c r="F60" i="95"/>
  <c r="F59" i="95"/>
  <c r="H59" i="95" s="1"/>
  <c r="F57" i="95"/>
  <c r="I57" i="95" s="1"/>
  <c r="F56" i="95"/>
  <c r="I56" i="95" s="1"/>
  <c r="F55" i="95"/>
  <c r="H55" i="95" s="1"/>
  <c r="F54" i="95"/>
  <c r="H54" i="95" s="1"/>
  <c r="F53" i="95"/>
  <c r="H53" i="95" s="1"/>
  <c r="F52" i="95"/>
  <c r="H52" i="95" s="1"/>
  <c r="F50" i="95"/>
  <c r="H50" i="95" s="1"/>
  <c r="F49" i="95"/>
  <c r="H49" i="95" s="1"/>
  <c r="F48" i="95"/>
  <c r="H48" i="95" s="1"/>
  <c r="F46" i="95"/>
  <c r="I46" i="95" s="1"/>
  <c r="F45" i="95"/>
  <c r="I45" i="95" s="1"/>
  <c r="F44" i="95"/>
  <c r="I44" i="95" s="1"/>
  <c r="F43" i="95"/>
  <c r="H43" i="95" s="1"/>
  <c r="F42" i="95"/>
  <c r="H42" i="95" s="1"/>
  <c r="H41" i="95"/>
  <c r="F41" i="95"/>
  <c r="F40" i="95"/>
  <c r="H40" i="95" s="1"/>
  <c r="F38" i="95"/>
  <c r="I38" i="95" s="1"/>
  <c r="F36" i="95"/>
  <c r="F122" i="95" s="1"/>
  <c r="F35" i="95"/>
  <c r="H35" i="95" s="1"/>
  <c r="F34" i="95"/>
  <c r="H34" i="95" s="1"/>
  <c r="F32" i="95"/>
  <c r="H32" i="95" s="1"/>
  <c r="F31" i="95"/>
  <c r="F121" i="95" s="1"/>
  <c r="F25" i="95"/>
  <c r="H25" i="95" s="1"/>
  <c r="F23" i="95"/>
  <c r="H23" i="95" s="1"/>
  <c r="F22" i="95"/>
  <c r="H22" i="95" s="1"/>
  <c r="F20" i="95"/>
  <c r="H20" i="95" s="1"/>
  <c r="F19" i="95"/>
  <c r="H19" i="95" s="1"/>
  <c r="F17" i="95"/>
  <c r="H17" i="95" s="1"/>
  <c r="F16" i="95"/>
  <c r="H16" i="95" s="1"/>
  <c r="F15" i="95"/>
  <c r="H15" i="95" s="1"/>
  <c r="F14" i="95"/>
  <c r="H14" i="95" s="1"/>
  <c r="F12" i="95"/>
  <c r="H12" i="95" s="1"/>
  <c r="H11" i="95"/>
  <c r="F11" i="95"/>
  <c r="F10" i="95"/>
  <c r="H10" i="95" s="1"/>
  <c r="F8" i="95"/>
  <c r="H8" i="95" s="1"/>
  <c r="F118" i="94"/>
  <c r="I118" i="94" s="1"/>
  <c r="F117" i="94"/>
  <c r="I117" i="94" s="1"/>
  <c r="F115" i="94"/>
  <c r="I115" i="94" s="1"/>
  <c r="F114" i="94"/>
  <c r="I114" i="94" s="1"/>
  <c r="F112" i="94"/>
  <c r="I112" i="94" s="1"/>
  <c r="F111" i="94"/>
  <c r="F105" i="94"/>
  <c r="I105" i="94" s="1"/>
  <c r="F103" i="94"/>
  <c r="I103" i="94" s="1"/>
  <c r="F101" i="94"/>
  <c r="I101" i="94" s="1"/>
  <c r="F99" i="94"/>
  <c r="H99" i="94" s="1"/>
  <c r="F97" i="94"/>
  <c r="I97" i="94" s="1"/>
  <c r="F96" i="94"/>
  <c r="I96" i="94" s="1"/>
  <c r="F95" i="94"/>
  <c r="I95" i="94" s="1"/>
  <c r="F93" i="94"/>
  <c r="H93" i="94" s="1"/>
  <c r="F92" i="94"/>
  <c r="H92" i="94" s="1"/>
  <c r="F90" i="94"/>
  <c r="I90" i="94" s="1"/>
  <c r="F88" i="94"/>
  <c r="H88" i="94" s="1"/>
  <c r="F86" i="94"/>
  <c r="H86" i="94" s="1"/>
  <c r="F85" i="94"/>
  <c r="H85" i="94" s="1"/>
  <c r="F83" i="94"/>
  <c r="H83" i="94" s="1"/>
  <c r="F82" i="94"/>
  <c r="H82" i="94" s="1"/>
  <c r="F80" i="94"/>
  <c r="H80" i="94" s="1"/>
  <c r="H79" i="94"/>
  <c r="F79" i="94"/>
  <c r="F77" i="94"/>
  <c r="I77" i="94" s="1"/>
  <c r="F76" i="94"/>
  <c r="H76" i="94" s="1"/>
  <c r="F74" i="94"/>
  <c r="H74" i="94" s="1"/>
  <c r="F73" i="94"/>
  <c r="H73" i="94" s="1"/>
  <c r="F71" i="94"/>
  <c r="I71" i="94" s="1"/>
  <c r="F69" i="94"/>
  <c r="H69" i="94" s="1"/>
  <c r="F68" i="94"/>
  <c r="H68" i="94" s="1"/>
  <c r="F66" i="94"/>
  <c r="I66" i="94" s="1"/>
  <c r="F64" i="94"/>
  <c r="I64" i="94" s="1"/>
  <c r="F63" i="94"/>
  <c r="H63" i="94" s="1"/>
  <c r="F62" i="94"/>
  <c r="H62" i="94" s="1"/>
  <c r="F60" i="94"/>
  <c r="H60" i="94" s="1"/>
  <c r="F59" i="94"/>
  <c r="H59" i="94" s="1"/>
  <c r="F57" i="94"/>
  <c r="I57" i="94" s="1"/>
  <c r="F56" i="94"/>
  <c r="I56" i="94" s="1"/>
  <c r="F55" i="94"/>
  <c r="H55" i="94" s="1"/>
  <c r="F54" i="94"/>
  <c r="H54" i="94" s="1"/>
  <c r="F53" i="94"/>
  <c r="H53" i="94" s="1"/>
  <c r="F52" i="94"/>
  <c r="H52" i="94" s="1"/>
  <c r="F50" i="94"/>
  <c r="H50" i="94" s="1"/>
  <c r="F49" i="94"/>
  <c r="H49" i="94" s="1"/>
  <c r="F48" i="94"/>
  <c r="H48" i="94" s="1"/>
  <c r="F46" i="94"/>
  <c r="I46" i="94" s="1"/>
  <c r="F45" i="94"/>
  <c r="I45" i="94" s="1"/>
  <c r="F44" i="94"/>
  <c r="I44" i="94" s="1"/>
  <c r="F43" i="94"/>
  <c r="H43" i="94" s="1"/>
  <c r="F42" i="94"/>
  <c r="H42" i="94" s="1"/>
  <c r="F41" i="94"/>
  <c r="H41" i="94" s="1"/>
  <c r="F40" i="94"/>
  <c r="H40" i="94" s="1"/>
  <c r="I38" i="94"/>
  <c r="F38" i="94"/>
  <c r="F36" i="94"/>
  <c r="H35" i="94"/>
  <c r="F35" i="94"/>
  <c r="F34" i="94"/>
  <c r="H34" i="94" s="1"/>
  <c r="F32" i="94"/>
  <c r="H32" i="94" s="1"/>
  <c r="F31" i="94"/>
  <c r="F25" i="94"/>
  <c r="H25" i="94" s="1"/>
  <c r="F23" i="94"/>
  <c r="H23" i="94" s="1"/>
  <c r="F22" i="94"/>
  <c r="H22" i="94" s="1"/>
  <c r="F20" i="94"/>
  <c r="H20" i="94" s="1"/>
  <c r="F19" i="94"/>
  <c r="H19" i="94" s="1"/>
  <c r="F17" i="94"/>
  <c r="H17" i="94" s="1"/>
  <c r="F16" i="94"/>
  <c r="H16" i="94" s="1"/>
  <c r="F15" i="94"/>
  <c r="H15" i="94" s="1"/>
  <c r="F14" i="94"/>
  <c r="H14" i="94" s="1"/>
  <c r="F12" i="94"/>
  <c r="H12" i="94" s="1"/>
  <c r="H11" i="94"/>
  <c r="F11" i="94"/>
  <c r="F10" i="94"/>
  <c r="H10" i="94" s="1"/>
  <c r="F8" i="94"/>
  <c r="H8" i="94" s="1"/>
  <c r="F118" i="93"/>
  <c r="I118" i="93" s="1"/>
  <c r="F117" i="93"/>
  <c r="I117" i="93" s="1"/>
  <c r="F115" i="93"/>
  <c r="I115" i="93" s="1"/>
  <c r="F114" i="93"/>
  <c r="I114" i="93" s="1"/>
  <c r="F112" i="93"/>
  <c r="I112" i="93" s="1"/>
  <c r="F111" i="93"/>
  <c r="I111" i="93" s="1"/>
  <c r="F105" i="93"/>
  <c r="I105" i="93" s="1"/>
  <c r="F103" i="93"/>
  <c r="I103" i="93" s="1"/>
  <c r="F101" i="93"/>
  <c r="I101" i="93" s="1"/>
  <c r="F99" i="93"/>
  <c r="H99" i="93" s="1"/>
  <c r="F97" i="93"/>
  <c r="I97" i="93" s="1"/>
  <c r="F96" i="93"/>
  <c r="I96" i="93" s="1"/>
  <c r="F95" i="93"/>
  <c r="I95" i="93" s="1"/>
  <c r="F93" i="93"/>
  <c r="H93" i="93" s="1"/>
  <c r="F92" i="93"/>
  <c r="H92" i="93" s="1"/>
  <c r="F90" i="93"/>
  <c r="I90" i="93" s="1"/>
  <c r="F88" i="93"/>
  <c r="H88" i="93" s="1"/>
  <c r="F86" i="93"/>
  <c r="H86" i="93" s="1"/>
  <c r="F85" i="93"/>
  <c r="H85" i="93" s="1"/>
  <c r="F83" i="93"/>
  <c r="H83" i="93" s="1"/>
  <c r="F82" i="93"/>
  <c r="H82" i="93" s="1"/>
  <c r="F80" i="93"/>
  <c r="H80" i="93" s="1"/>
  <c r="F79" i="93"/>
  <c r="H79" i="93" s="1"/>
  <c r="F77" i="93"/>
  <c r="I77" i="93" s="1"/>
  <c r="F76" i="93"/>
  <c r="H76" i="93" s="1"/>
  <c r="F74" i="93"/>
  <c r="H74" i="93" s="1"/>
  <c r="F73" i="93"/>
  <c r="H73" i="93" s="1"/>
  <c r="F71" i="93"/>
  <c r="I71" i="93" s="1"/>
  <c r="F69" i="93"/>
  <c r="H69" i="93" s="1"/>
  <c r="F68" i="93"/>
  <c r="H68" i="93" s="1"/>
  <c r="F66" i="93"/>
  <c r="I66" i="93" s="1"/>
  <c r="F64" i="93"/>
  <c r="I64" i="93" s="1"/>
  <c r="F63" i="93"/>
  <c r="H63" i="93" s="1"/>
  <c r="F62" i="93"/>
  <c r="H62" i="93" s="1"/>
  <c r="F60" i="93"/>
  <c r="H60" i="93" s="1"/>
  <c r="F59" i="93"/>
  <c r="H59" i="93" s="1"/>
  <c r="F57" i="93"/>
  <c r="I57" i="93" s="1"/>
  <c r="F56" i="93"/>
  <c r="I56" i="93" s="1"/>
  <c r="F55" i="93"/>
  <c r="H55" i="93" s="1"/>
  <c r="F54" i="93"/>
  <c r="H54" i="93" s="1"/>
  <c r="F53" i="93"/>
  <c r="H53" i="93" s="1"/>
  <c r="F52" i="93"/>
  <c r="H52" i="93" s="1"/>
  <c r="F50" i="93"/>
  <c r="H50" i="93" s="1"/>
  <c r="F49" i="93"/>
  <c r="H49" i="93" s="1"/>
  <c r="F48" i="93"/>
  <c r="H48" i="93" s="1"/>
  <c r="F46" i="93"/>
  <c r="I46" i="93" s="1"/>
  <c r="F45" i="93"/>
  <c r="I45" i="93" s="1"/>
  <c r="F44" i="93"/>
  <c r="I44" i="93" s="1"/>
  <c r="F43" i="93"/>
  <c r="H43" i="93" s="1"/>
  <c r="F42" i="93"/>
  <c r="H42" i="93" s="1"/>
  <c r="F41" i="93"/>
  <c r="H41" i="93" s="1"/>
  <c r="F40" i="93"/>
  <c r="H40" i="93" s="1"/>
  <c r="F38" i="93"/>
  <c r="I38" i="93" s="1"/>
  <c r="F36" i="93"/>
  <c r="I36" i="93" s="1"/>
  <c r="F35" i="93"/>
  <c r="H35" i="93" s="1"/>
  <c r="F34" i="93"/>
  <c r="H34" i="93" s="1"/>
  <c r="F32" i="93"/>
  <c r="H32" i="93" s="1"/>
  <c r="F31" i="93"/>
  <c r="H31" i="93" s="1"/>
  <c r="F25" i="93"/>
  <c r="H25" i="93" s="1"/>
  <c r="F23" i="93"/>
  <c r="H23" i="93" s="1"/>
  <c r="F22" i="93"/>
  <c r="H22" i="93" s="1"/>
  <c r="F20" i="93"/>
  <c r="H20" i="93" s="1"/>
  <c r="F19" i="93"/>
  <c r="H19" i="93" s="1"/>
  <c r="F17" i="93"/>
  <c r="H17" i="93" s="1"/>
  <c r="F16" i="93"/>
  <c r="H16" i="93" s="1"/>
  <c r="F15" i="93"/>
  <c r="H15" i="93" s="1"/>
  <c r="F14" i="93"/>
  <c r="H14" i="93" s="1"/>
  <c r="F12" i="93"/>
  <c r="H12" i="93" s="1"/>
  <c r="F11" i="93"/>
  <c r="H11" i="93" s="1"/>
  <c r="F10" i="93"/>
  <c r="H10" i="93" s="1"/>
  <c r="F8" i="93"/>
  <c r="H8" i="93" s="1"/>
  <c r="F118" i="92"/>
  <c r="I118" i="92" s="1"/>
  <c r="F117" i="92"/>
  <c r="I117" i="92" s="1"/>
  <c r="F115" i="92"/>
  <c r="I115" i="92" s="1"/>
  <c r="F114" i="92"/>
  <c r="I114" i="92" s="1"/>
  <c r="F112" i="92"/>
  <c r="I112" i="92" s="1"/>
  <c r="F111" i="92"/>
  <c r="F105" i="92"/>
  <c r="I105" i="92" s="1"/>
  <c r="F103" i="92"/>
  <c r="I103" i="92" s="1"/>
  <c r="F101" i="92"/>
  <c r="I101" i="92" s="1"/>
  <c r="F99" i="92"/>
  <c r="H99" i="92" s="1"/>
  <c r="F97" i="92"/>
  <c r="I97" i="92" s="1"/>
  <c r="I96" i="92"/>
  <c r="F96" i="92"/>
  <c r="F95" i="92"/>
  <c r="I95" i="92" s="1"/>
  <c r="F93" i="92"/>
  <c r="H93" i="92" s="1"/>
  <c r="F92" i="92"/>
  <c r="H92" i="92" s="1"/>
  <c r="F90" i="92"/>
  <c r="I90" i="92" s="1"/>
  <c r="F88" i="92"/>
  <c r="H88" i="92" s="1"/>
  <c r="F86" i="92"/>
  <c r="H86" i="92" s="1"/>
  <c r="F85" i="92"/>
  <c r="H85" i="92" s="1"/>
  <c r="H83" i="92"/>
  <c r="F83" i="92"/>
  <c r="F82" i="92"/>
  <c r="H82" i="92" s="1"/>
  <c r="F80" i="92"/>
  <c r="H80" i="92" s="1"/>
  <c r="F79" i="92"/>
  <c r="H79" i="92" s="1"/>
  <c r="F77" i="92"/>
  <c r="I77" i="92" s="1"/>
  <c r="F76" i="92"/>
  <c r="H76" i="92" s="1"/>
  <c r="F74" i="92"/>
  <c r="H74" i="92" s="1"/>
  <c r="F73" i="92"/>
  <c r="H73" i="92" s="1"/>
  <c r="I71" i="92"/>
  <c r="F71" i="92"/>
  <c r="F69" i="92"/>
  <c r="H69" i="92" s="1"/>
  <c r="F68" i="92"/>
  <c r="H68" i="92" s="1"/>
  <c r="F66" i="92"/>
  <c r="I66" i="92" s="1"/>
  <c r="F64" i="92"/>
  <c r="I64" i="92" s="1"/>
  <c r="F63" i="92"/>
  <c r="H63" i="92" s="1"/>
  <c r="F62" i="92"/>
  <c r="H62" i="92" s="1"/>
  <c r="F60" i="92"/>
  <c r="H60" i="92" s="1"/>
  <c r="F59" i="92"/>
  <c r="H59" i="92" s="1"/>
  <c r="F57" i="92"/>
  <c r="I57" i="92" s="1"/>
  <c r="F56" i="92"/>
  <c r="I56" i="92" s="1"/>
  <c r="F55" i="92"/>
  <c r="H55" i="92" s="1"/>
  <c r="F54" i="92"/>
  <c r="H54" i="92" s="1"/>
  <c r="F53" i="92"/>
  <c r="H53" i="92" s="1"/>
  <c r="F52" i="92"/>
  <c r="H52" i="92" s="1"/>
  <c r="F50" i="92"/>
  <c r="H50" i="92" s="1"/>
  <c r="F49" i="92"/>
  <c r="H49" i="92" s="1"/>
  <c r="F48" i="92"/>
  <c r="H48" i="92" s="1"/>
  <c r="F46" i="92"/>
  <c r="I46" i="92" s="1"/>
  <c r="F45" i="92"/>
  <c r="I45" i="92" s="1"/>
  <c r="F44" i="92"/>
  <c r="I44" i="92" s="1"/>
  <c r="F43" i="92"/>
  <c r="H43" i="92" s="1"/>
  <c r="H42" i="92"/>
  <c r="F42" i="92"/>
  <c r="F41" i="92"/>
  <c r="H41" i="92" s="1"/>
  <c r="H40" i="92"/>
  <c r="F40" i="92"/>
  <c r="F38" i="92"/>
  <c r="I38" i="92" s="1"/>
  <c r="F36" i="92"/>
  <c r="I36" i="92" s="1"/>
  <c r="F35" i="92"/>
  <c r="H35" i="92" s="1"/>
  <c r="F34" i="92"/>
  <c r="H34" i="92" s="1"/>
  <c r="F32" i="92"/>
  <c r="H32" i="92" s="1"/>
  <c r="F31" i="92"/>
  <c r="F25" i="92"/>
  <c r="H25" i="92" s="1"/>
  <c r="F23" i="92"/>
  <c r="H23" i="92" s="1"/>
  <c r="F22" i="92"/>
  <c r="H22" i="92" s="1"/>
  <c r="F20" i="92"/>
  <c r="H20" i="92" s="1"/>
  <c r="F19" i="92"/>
  <c r="H19" i="92" s="1"/>
  <c r="F17" i="92"/>
  <c r="H17" i="92" s="1"/>
  <c r="F16" i="92"/>
  <c r="H16" i="92" s="1"/>
  <c r="F15" i="92"/>
  <c r="H15" i="92" s="1"/>
  <c r="F14" i="92"/>
  <c r="H14" i="92" s="1"/>
  <c r="H12" i="92"/>
  <c r="F12" i="92"/>
  <c r="F11" i="92"/>
  <c r="H11" i="92" s="1"/>
  <c r="F10" i="92"/>
  <c r="H10" i="92" s="1"/>
  <c r="F8" i="92"/>
  <c r="H8" i="92" s="1"/>
  <c r="F118" i="90"/>
  <c r="I118" i="90" s="1"/>
  <c r="F117" i="90"/>
  <c r="I117" i="90" s="1"/>
  <c r="F115" i="90"/>
  <c r="I115" i="90" s="1"/>
  <c r="F114" i="90"/>
  <c r="I114" i="90" s="1"/>
  <c r="F112" i="90"/>
  <c r="I112" i="90" s="1"/>
  <c r="F111" i="90"/>
  <c r="F105" i="90"/>
  <c r="I105" i="90" s="1"/>
  <c r="F103" i="90"/>
  <c r="I103" i="90" s="1"/>
  <c r="F101" i="90"/>
  <c r="I101" i="90" s="1"/>
  <c r="F99" i="90"/>
  <c r="H99" i="90" s="1"/>
  <c r="F97" i="90"/>
  <c r="I97" i="90" s="1"/>
  <c r="F96" i="90"/>
  <c r="I96" i="90" s="1"/>
  <c r="F95" i="90"/>
  <c r="I95" i="90" s="1"/>
  <c r="F93" i="90"/>
  <c r="H93" i="90" s="1"/>
  <c r="F92" i="90"/>
  <c r="H92" i="90" s="1"/>
  <c r="F90" i="90"/>
  <c r="I90" i="90" s="1"/>
  <c r="F88" i="90"/>
  <c r="H88" i="90" s="1"/>
  <c r="F86" i="90"/>
  <c r="H86" i="90" s="1"/>
  <c r="F85" i="90"/>
  <c r="H85" i="90" s="1"/>
  <c r="F83" i="90"/>
  <c r="H83" i="90" s="1"/>
  <c r="F82" i="90"/>
  <c r="H82" i="90" s="1"/>
  <c r="F80" i="90"/>
  <c r="H80" i="90" s="1"/>
  <c r="F79" i="90"/>
  <c r="H79" i="90" s="1"/>
  <c r="F77" i="90"/>
  <c r="I77" i="90" s="1"/>
  <c r="F76" i="90"/>
  <c r="H76" i="90" s="1"/>
  <c r="F74" i="90"/>
  <c r="H74" i="90" s="1"/>
  <c r="F73" i="90"/>
  <c r="H73" i="90" s="1"/>
  <c r="F71" i="90"/>
  <c r="I71" i="90" s="1"/>
  <c r="F69" i="90"/>
  <c r="H69" i="90" s="1"/>
  <c r="F68" i="90"/>
  <c r="H68" i="90" s="1"/>
  <c r="F66" i="90"/>
  <c r="I66" i="90" s="1"/>
  <c r="F64" i="90"/>
  <c r="I64" i="90" s="1"/>
  <c r="F63" i="90"/>
  <c r="H63" i="90" s="1"/>
  <c r="F62" i="90"/>
  <c r="H62" i="90" s="1"/>
  <c r="F60" i="90"/>
  <c r="H60" i="90" s="1"/>
  <c r="F59" i="90"/>
  <c r="H59" i="90" s="1"/>
  <c r="F57" i="90"/>
  <c r="I57" i="90" s="1"/>
  <c r="F56" i="90"/>
  <c r="I56" i="90" s="1"/>
  <c r="F55" i="90"/>
  <c r="H55" i="90" s="1"/>
  <c r="F54" i="90"/>
  <c r="H54" i="90" s="1"/>
  <c r="F53" i="90"/>
  <c r="H53" i="90" s="1"/>
  <c r="F52" i="90"/>
  <c r="H52" i="90" s="1"/>
  <c r="F50" i="90"/>
  <c r="H50" i="90" s="1"/>
  <c r="F49" i="90"/>
  <c r="H49" i="90" s="1"/>
  <c r="F48" i="90"/>
  <c r="H48" i="90" s="1"/>
  <c r="F46" i="90"/>
  <c r="I46" i="90" s="1"/>
  <c r="F45" i="90"/>
  <c r="I45" i="90" s="1"/>
  <c r="F44" i="90"/>
  <c r="I44" i="90" s="1"/>
  <c r="F43" i="90"/>
  <c r="H43" i="90" s="1"/>
  <c r="F42" i="90"/>
  <c r="H42" i="90" s="1"/>
  <c r="F41" i="90"/>
  <c r="H41" i="90" s="1"/>
  <c r="F40" i="90"/>
  <c r="H40" i="90" s="1"/>
  <c r="F38" i="90"/>
  <c r="I38" i="90" s="1"/>
  <c r="F36" i="90"/>
  <c r="F35" i="90"/>
  <c r="H35" i="90" s="1"/>
  <c r="F34" i="90"/>
  <c r="H34" i="90" s="1"/>
  <c r="F32" i="90"/>
  <c r="H32" i="90" s="1"/>
  <c r="F31" i="90"/>
  <c r="H31" i="90" s="1"/>
  <c r="F25" i="90"/>
  <c r="H25" i="90" s="1"/>
  <c r="H23" i="90"/>
  <c r="F23" i="90"/>
  <c r="F22" i="90"/>
  <c r="H22" i="90" s="1"/>
  <c r="F20" i="90"/>
  <c r="H20" i="90" s="1"/>
  <c r="F19" i="90"/>
  <c r="H19" i="90" s="1"/>
  <c r="F17" i="90"/>
  <c r="H17" i="90" s="1"/>
  <c r="F16" i="90"/>
  <c r="H16" i="90" s="1"/>
  <c r="F15" i="90"/>
  <c r="H15" i="90" s="1"/>
  <c r="F14" i="90"/>
  <c r="H14" i="90" s="1"/>
  <c r="F12" i="90"/>
  <c r="H12" i="90" s="1"/>
  <c r="F11" i="90"/>
  <c r="H11" i="90" s="1"/>
  <c r="F10" i="90"/>
  <c r="H10" i="90" s="1"/>
  <c r="F8" i="90"/>
  <c r="H8" i="90" s="1"/>
  <c r="F118" i="89"/>
  <c r="I118" i="89" s="1"/>
  <c r="F117" i="89"/>
  <c r="I117" i="89" s="1"/>
  <c r="F115" i="89"/>
  <c r="I115" i="89" s="1"/>
  <c r="F114" i="89"/>
  <c r="I114" i="89" s="1"/>
  <c r="F112" i="89"/>
  <c r="I112" i="89" s="1"/>
  <c r="F111" i="89"/>
  <c r="F105" i="89"/>
  <c r="I105" i="89" s="1"/>
  <c r="F103" i="89"/>
  <c r="I103" i="89" s="1"/>
  <c r="F101" i="89"/>
  <c r="I101" i="89" s="1"/>
  <c r="F99" i="89"/>
  <c r="H99" i="89" s="1"/>
  <c r="F97" i="89"/>
  <c r="I97" i="89" s="1"/>
  <c r="F96" i="89"/>
  <c r="I96" i="89" s="1"/>
  <c r="F95" i="89"/>
  <c r="I95" i="89" s="1"/>
  <c r="F93" i="89"/>
  <c r="H93" i="89" s="1"/>
  <c r="F92" i="89"/>
  <c r="H92" i="89" s="1"/>
  <c r="F90" i="89"/>
  <c r="I90" i="89" s="1"/>
  <c r="F88" i="89"/>
  <c r="H88" i="89" s="1"/>
  <c r="F86" i="89"/>
  <c r="H86" i="89" s="1"/>
  <c r="F85" i="89"/>
  <c r="H85" i="89" s="1"/>
  <c r="F83" i="89"/>
  <c r="H83" i="89" s="1"/>
  <c r="F82" i="89"/>
  <c r="H82" i="89" s="1"/>
  <c r="F80" i="89"/>
  <c r="H80" i="89" s="1"/>
  <c r="F79" i="89"/>
  <c r="H79" i="89" s="1"/>
  <c r="F77" i="89"/>
  <c r="I77" i="89" s="1"/>
  <c r="F76" i="89"/>
  <c r="H76" i="89" s="1"/>
  <c r="F74" i="89"/>
  <c r="H74" i="89" s="1"/>
  <c r="F73" i="89"/>
  <c r="H73" i="89" s="1"/>
  <c r="F71" i="89"/>
  <c r="I71" i="89" s="1"/>
  <c r="F69" i="89"/>
  <c r="H69" i="89" s="1"/>
  <c r="F68" i="89"/>
  <c r="H68" i="89" s="1"/>
  <c r="F66" i="89"/>
  <c r="I66" i="89" s="1"/>
  <c r="F64" i="89"/>
  <c r="I64" i="89" s="1"/>
  <c r="F63" i="89"/>
  <c r="H63" i="89" s="1"/>
  <c r="F62" i="89"/>
  <c r="H62" i="89" s="1"/>
  <c r="F60" i="89"/>
  <c r="H60" i="89" s="1"/>
  <c r="F59" i="89"/>
  <c r="H59" i="89" s="1"/>
  <c r="F57" i="89"/>
  <c r="I57" i="89" s="1"/>
  <c r="F56" i="89"/>
  <c r="I56" i="89" s="1"/>
  <c r="F55" i="89"/>
  <c r="H55" i="89" s="1"/>
  <c r="F54" i="89"/>
  <c r="H54" i="89" s="1"/>
  <c r="F53" i="89"/>
  <c r="H53" i="89" s="1"/>
  <c r="F52" i="89"/>
  <c r="H52" i="89" s="1"/>
  <c r="F50" i="89"/>
  <c r="H50" i="89" s="1"/>
  <c r="F49" i="89"/>
  <c r="H49" i="89" s="1"/>
  <c r="F48" i="89"/>
  <c r="H48" i="89" s="1"/>
  <c r="F46" i="89"/>
  <c r="I46" i="89" s="1"/>
  <c r="F45" i="89"/>
  <c r="I45" i="89" s="1"/>
  <c r="F44" i="89"/>
  <c r="I44" i="89" s="1"/>
  <c r="F43" i="89"/>
  <c r="H43" i="89" s="1"/>
  <c r="F42" i="89"/>
  <c r="H42" i="89" s="1"/>
  <c r="F41" i="89"/>
  <c r="H41" i="89" s="1"/>
  <c r="F40" i="89"/>
  <c r="H40" i="89" s="1"/>
  <c r="F38" i="89"/>
  <c r="I38" i="89" s="1"/>
  <c r="F36" i="89"/>
  <c r="F122" i="89" s="1"/>
  <c r="F35" i="89"/>
  <c r="H35" i="89" s="1"/>
  <c r="F34" i="89"/>
  <c r="H34" i="89" s="1"/>
  <c r="F32" i="89"/>
  <c r="H32" i="89" s="1"/>
  <c r="F31" i="89"/>
  <c r="F25" i="89"/>
  <c r="H25" i="89" s="1"/>
  <c r="F23" i="89"/>
  <c r="H23" i="89" s="1"/>
  <c r="F22" i="89"/>
  <c r="H22" i="89" s="1"/>
  <c r="F20" i="89"/>
  <c r="H20" i="89" s="1"/>
  <c r="F19" i="89"/>
  <c r="H19" i="89" s="1"/>
  <c r="F14" i="89"/>
  <c r="H14" i="89" s="1"/>
  <c r="F12" i="89"/>
  <c r="H12" i="89" s="1"/>
  <c r="F11" i="89"/>
  <c r="H11" i="89" s="1"/>
  <c r="F10" i="89"/>
  <c r="H10" i="89" s="1"/>
  <c r="F8" i="89"/>
  <c r="H8" i="89" s="1"/>
  <c r="B2" i="89"/>
  <c r="B2" i="86"/>
  <c r="F118" i="88"/>
  <c r="I118" i="88" s="1"/>
  <c r="F117" i="88"/>
  <c r="I117" i="88" s="1"/>
  <c r="F115" i="88"/>
  <c r="I115" i="88" s="1"/>
  <c r="F114" i="88"/>
  <c r="I114" i="88" s="1"/>
  <c r="F112" i="88"/>
  <c r="I112" i="88" s="1"/>
  <c r="F111" i="88"/>
  <c r="I111" i="88" s="1"/>
  <c r="F105" i="88"/>
  <c r="I105" i="88" s="1"/>
  <c r="F103" i="88"/>
  <c r="I103" i="88" s="1"/>
  <c r="F101" i="88"/>
  <c r="I101" i="88" s="1"/>
  <c r="F99" i="88"/>
  <c r="H99" i="88" s="1"/>
  <c r="F97" i="88"/>
  <c r="I97" i="88" s="1"/>
  <c r="F96" i="88"/>
  <c r="I96" i="88" s="1"/>
  <c r="F95" i="88"/>
  <c r="I95" i="88" s="1"/>
  <c r="F93" i="88"/>
  <c r="H93" i="88" s="1"/>
  <c r="F92" i="88"/>
  <c r="H92" i="88" s="1"/>
  <c r="F90" i="88"/>
  <c r="I90" i="88" s="1"/>
  <c r="F88" i="88"/>
  <c r="H88" i="88" s="1"/>
  <c r="F86" i="88"/>
  <c r="H86" i="88" s="1"/>
  <c r="F85" i="88"/>
  <c r="H85" i="88" s="1"/>
  <c r="F83" i="88"/>
  <c r="H83" i="88" s="1"/>
  <c r="F82" i="88"/>
  <c r="H82" i="88" s="1"/>
  <c r="F80" i="88"/>
  <c r="H80" i="88" s="1"/>
  <c r="F79" i="88"/>
  <c r="H79" i="88" s="1"/>
  <c r="F77" i="88"/>
  <c r="I77" i="88" s="1"/>
  <c r="F76" i="88"/>
  <c r="H76" i="88" s="1"/>
  <c r="F74" i="88"/>
  <c r="H74" i="88" s="1"/>
  <c r="F73" i="88"/>
  <c r="H73" i="88" s="1"/>
  <c r="F71" i="88"/>
  <c r="I71" i="88" s="1"/>
  <c r="F69" i="88"/>
  <c r="H69" i="88" s="1"/>
  <c r="F68" i="88"/>
  <c r="H68" i="88" s="1"/>
  <c r="F66" i="88"/>
  <c r="I66" i="88" s="1"/>
  <c r="F64" i="88"/>
  <c r="I64" i="88" s="1"/>
  <c r="F63" i="88"/>
  <c r="H63" i="88" s="1"/>
  <c r="F62" i="88"/>
  <c r="H62" i="88" s="1"/>
  <c r="F60" i="88"/>
  <c r="H60" i="88" s="1"/>
  <c r="F59" i="88"/>
  <c r="H59" i="88" s="1"/>
  <c r="F57" i="88"/>
  <c r="I57" i="88" s="1"/>
  <c r="F56" i="88"/>
  <c r="I56" i="88" s="1"/>
  <c r="F55" i="88"/>
  <c r="H55" i="88" s="1"/>
  <c r="F54" i="88"/>
  <c r="H54" i="88" s="1"/>
  <c r="F53" i="88"/>
  <c r="H53" i="88" s="1"/>
  <c r="F52" i="88"/>
  <c r="H52" i="88" s="1"/>
  <c r="F50" i="88"/>
  <c r="H50" i="88" s="1"/>
  <c r="F49" i="88"/>
  <c r="H49" i="88" s="1"/>
  <c r="F48" i="88"/>
  <c r="H48" i="88" s="1"/>
  <c r="F46" i="88"/>
  <c r="I46" i="88" s="1"/>
  <c r="F45" i="88"/>
  <c r="I45" i="88" s="1"/>
  <c r="F44" i="88"/>
  <c r="I44" i="88" s="1"/>
  <c r="F43" i="88"/>
  <c r="H43" i="88" s="1"/>
  <c r="F42" i="88"/>
  <c r="H42" i="88" s="1"/>
  <c r="F41" i="88"/>
  <c r="H41" i="88" s="1"/>
  <c r="F40" i="88"/>
  <c r="H40" i="88" s="1"/>
  <c r="F38" i="88"/>
  <c r="I38" i="88" s="1"/>
  <c r="F36" i="88"/>
  <c r="I36" i="88" s="1"/>
  <c r="F35" i="88"/>
  <c r="H35" i="88" s="1"/>
  <c r="F34" i="88"/>
  <c r="H34" i="88" s="1"/>
  <c r="F32" i="88"/>
  <c r="H32" i="88" s="1"/>
  <c r="F31" i="88"/>
  <c r="H31" i="88" s="1"/>
  <c r="F25" i="88"/>
  <c r="H25" i="88" s="1"/>
  <c r="F23" i="88"/>
  <c r="H23" i="88" s="1"/>
  <c r="F22" i="88"/>
  <c r="H22" i="88" s="1"/>
  <c r="F20" i="88"/>
  <c r="H20" i="88" s="1"/>
  <c r="F19" i="88"/>
  <c r="H19" i="88" s="1"/>
  <c r="F17" i="88"/>
  <c r="H17" i="88" s="1"/>
  <c r="F16" i="88"/>
  <c r="H16" i="88" s="1"/>
  <c r="F15" i="88"/>
  <c r="H15" i="88" s="1"/>
  <c r="F14" i="88"/>
  <c r="H14" i="88" s="1"/>
  <c r="F12" i="88"/>
  <c r="H12" i="88" s="1"/>
  <c r="F11" i="88"/>
  <c r="H11" i="88" s="1"/>
  <c r="F10" i="88"/>
  <c r="H10" i="88" s="1"/>
  <c r="F8" i="88"/>
  <c r="H8" i="88" s="1"/>
  <c r="F106" i="86"/>
  <c r="I106" i="86" s="1"/>
  <c r="H25" i="86"/>
  <c r="F10" i="86"/>
  <c r="H10" i="86" s="1"/>
  <c r="F25" i="86"/>
  <c r="F23" i="86"/>
  <c r="H23" i="86" s="1"/>
  <c r="F22" i="86"/>
  <c r="H22" i="86" s="1"/>
  <c r="F20" i="86"/>
  <c r="H20" i="86" s="1"/>
  <c r="F19" i="86"/>
  <c r="H19" i="86" s="1"/>
  <c r="F17" i="86"/>
  <c r="H17" i="86" s="1"/>
  <c r="F16" i="86"/>
  <c r="H16" i="86" s="1"/>
  <c r="F15" i="86"/>
  <c r="H15" i="86" s="1"/>
  <c r="F14" i="86"/>
  <c r="H14" i="86" s="1"/>
  <c r="F12" i="86"/>
  <c r="H12" i="86" s="1"/>
  <c r="F11" i="86"/>
  <c r="H11" i="86" s="1"/>
  <c r="F8" i="86"/>
  <c r="H8" i="86" s="1"/>
  <c r="F123" i="107" l="1"/>
  <c r="G123" i="107" s="1"/>
  <c r="E30" i="2" s="1"/>
  <c r="I111" i="107"/>
  <c r="F122" i="104"/>
  <c r="G122" i="104" s="1"/>
  <c r="F121" i="104"/>
  <c r="G121" i="104" s="1"/>
  <c r="C26" i="2" s="1"/>
  <c r="F123" i="101"/>
  <c r="G123" i="101" s="1"/>
  <c r="E23" i="2" s="1"/>
  <c r="F121" i="99"/>
  <c r="G121" i="99" s="1"/>
  <c r="C20" i="2" s="1"/>
  <c r="F123" i="95"/>
  <c r="G123" i="95" s="1"/>
  <c r="E16" i="2" s="1"/>
  <c r="F123" i="94"/>
  <c r="G123" i="94" s="1"/>
  <c r="E15" i="2" s="1"/>
  <c r="F122" i="94"/>
  <c r="G122" i="94" s="1"/>
  <c r="F121" i="94"/>
  <c r="F123" i="92"/>
  <c r="G123" i="92" s="1"/>
  <c r="E12" i="2" s="1"/>
  <c r="F123" i="90"/>
  <c r="G123" i="90" s="1"/>
  <c r="E9" i="2" s="1"/>
  <c r="F122" i="90"/>
  <c r="G122" i="90" s="1"/>
  <c r="F122" i="88"/>
  <c r="F121" i="107"/>
  <c r="F122" i="108"/>
  <c r="G122" i="108" s="1"/>
  <c r="I36" i="90"/>
  <c r="F121" i="92"/>
  <c r="G121" i="92" s="1"/>
  <c r="C12" i="2" s="1"/>
  <c r="F121" i="102"/>
  <c r="G121" i="102" s="1"/>
  <c r="C24" i="2" s="1"/>
  <c r="F122" i="103"/>
  <c r="G122" i="103" s="1"/>
  <c r="H31" i="107"/>
  <c r="F121" i="110"/>
  <c r="G121" i="110" s="1"/>
  <c r="C34" i="2" s="1"/>
  <c r="H31" i="92"/>
  <c r="F122" i="96"/>
  <c r="G122" i="96" s="1"/>
  <c r="F123" i="99"/>
  <c r="G123" i="99" s="1"/>
  <c r="E20" i="2" s="1"/>
  <c r="F123" i="100"/>
  <c r="G123" i="100" s="1"/>
  <c r="E21" i="2" s="1"/>
  <c r="F121" i="103"/>
  <c r="G121" i="103" s="1"/>
  <c r="C25" i="2" s="1"/>
  <c r="I36" i="96"/>
  <c r="I111" i="99"/>
  <c r="I111" i="100"/>
  <c r="H31" i="103"/>
  <c r="H31" i="104"/>
  <c r="I36" i="104"/>
  <c r="F123" i="106"/>
  <c r="G123" i="106" s="1"/>
  <c r="E29" i="2" s="1"/>
  <c r="F121" i="108"/>
  <c r="G121" i="108" s="1"/>
  <c r="C31" i="2" s="1"/>
  <c r="F122" i="105"/>
  <c r="G122" i="105" s="1"/>
  <c r="I111" i="106"/>
  <c r="I111" i="90"/>
  <c r="F121" i="93"/>
  <c r="G121" i="93" s="1"/>
  <c r="C13" i="2" s="1"/>
  <c r="I111" i="101"/>
  <c r="I36" i="105"/>
  <c r="F122" i="106"/>
  <c r="G122" i="106" s="1"/>
  <c r="F122" i="107"/>
  <c r="G122" i="107" s="1"/>
  <c r="F121" i="88"/>
  <c r="G121" i="88" s="1"/>
  <c r="C11" i="2" s="1"/>
  <c r="I111" i="92"/>
  <c r="F121" i="100"/>
  <c r="G121" i="100" s="1"/>
  <c r="C21" i="2" s="1"/>
  <c r="F121" i="101"/>
  <c r="G121" i="101" s="1"/>
  <c r="C23" i="2" s="1"/>
  <c r="F122" i="102"/>
  <c r="G122" i="102" s="1"/>
  <c r="F121" i="105"/>
  <c r="G121" i="105" s="1"/>
  <c r="C28" i="2" s="1"/>
  <c r="I36" i="107"/>
  <c r="F122" i="110"/>
  <c r="G122" i="110" s="1"/>
  <c r="F123" i="110"/>
  <c r="G123" i="110" s="1"/>
  <c r="E34" i="2" s="1"/>
  <c r="F121" i="90"/>
  <c r="G121" i="90" s="1"/>
  <c r="C9" i="2" s="1"/>
  <c r="F123" i="89"/>
  <c r="G123" i="89" s="1"/>
  <c r="E8" i="2" s="1"/>
  <c r="F121" i="89"/>
  <c r="G121" i="89" s="1"/>
  <c r="C8" i="2" s="1"/>
  <c r="F123" i="108"/>
  <c r="G123" i="108" s="1"/>
  <c r="I123" i="108" s="1"/>
  <c r="I127" i="108" s="1"/>
  <c r="H31" i="108"/>
  <c r="I36" i="108"/>
  <c r="I111" i="108"/>
  <c r="F121" i="106"/>
  <c r="F123" i="105"/>
  <c r="G123" i="105" s="1"/>
  <c r="F123" i="104"/>
  <c r="G123" i="104" s="1"/>
  <c r="F123" i="103"/>
  <c r="G123" i="103" s="1"/>
  <c r="H123" i="103" s="1"/>
  <c r="I111" i="103"/>
  <c r="F123" i="102"/>
  <c r="G123" i="102" s="1"/>
  <c r="F122" i="101"/>
  <c r="F122" i="100"/>
  <c r="F122" i="99"/>
  <c r="G122" i="99" s="1"/>
  <c r="F123" i="96"/>
  <c r="G123" i="96" s="1"/>
  <c r="E19" i="2" s="1"/>
  <c r="F121" i="96"/>
  <c r="G121" i="95"/>
  <c r="C16" i="2" s="1"/>
  <c r="G122" i="95"/>
  <c r="H31" i="95"/>
  <c r="I36" i="95"/>
  <c r="I111" i="95"/>
  <c r="H31" i="94"/>
  <c r="I36" i="94"/>
  <c r="I111" i="94"/>
  <c r="F122" i="92"/>
  <c r="F122" i="93"/>
  <c r="F123" i="93"/>
  <c r="G123" i="93" s="1"/>
  <c r="E13" i="2" s="1"/>
  <c r="G122" i="89"/>
  <c r="I123" i="89"/>
  <c r="I127" i="89" s="1"/>
  <c r="H123" i="89"/>
  <c r="H31" i="89"/>
  <c r="I36" i="89"/>
  <c r="I111" i="89"/>
  <c r="F123" i="88"/>
  <c r="G123" i="88" s="1"/>
  <c r="E11" i="2" s="1"/>
  <c r="G122" i="88"/>
  <c r="F119" i="86"/>
  <c r="I119" i="86" s="1"/>
  <c r="F118" i="86"/>
  <c r="I118" i="86" s="1"/>
  <c r="F116" i="86"/>
  <c r="I116" i="86" s="1"/>
  <c r="F115" i="86"/>
  <c r="I115" i="86" s="1"/>
  <c r="F113" i="86"/>
  <c r="I113" i="86" s="1"/>
  <c r="F112" i="86"/>
  <c r="I112" i="86" s="1"/>
  <c r="F104" i="86"/>
  <c r="I104" i="86" s="1"/>
  <c r="F102" i="86"/>
  <c r="I102" i="86" s="1"/>
  <c r="F100" i="86"/>
  <c r="F97" i="86"/>
  <c r="I97" i="86" s="1"/>
  <c r="F98" i="86"/>
  <c r="I98" i="86" s="1"/>
  <c r="F96" i="86"/>
  <c r="I96" i="86" s="1"/>
  <c r="F94" i="86"/>
  <c r="F93" i="86"/>
  <c r="F91" i="86"/>
  <c r="I91" i="86" s="1"/>
  <c r="F89" i="86"/>
  <c r="F87" i="86"/>
  <c r="F86" i="86"/>
  <c r="F84" i="86"/>
  <c r="H84" i="86" s="1"/>
  <c r="F83" i="86"/>
  <c r="F81" i="86"/>
  <c r="F80" i="86"/>
  <c r="F75" i="86"/>
  <c r="F77" i="86"/>
  <c r="F78" i="86"/>
  <c r="I78" i="86" s="1"/>
  <c r="F74" i="86"/>
  <c r="F64" i="86"/>
  <c r="F65" i="86"/>
  <c r="I65" i="86" s="1"/>
  <c r="F67" i="86"/>
  <c r="I67" i="86" s="1"/>
  <c r="F63" i="86"/>
  <c r="F61" i="86"/>
  <c r="F60" i="86"/>
  <c r="F55" i="86"/>
  <c r="F56" i="86"/>
  <c r="F57" i="86"/>
  <c r="I57" i="86" s="1"/>
  <c r="F58" i="86"/>
  <c r="I58" i="86" s="1"/>
  <c r="F54" i="86"/>
  <c r="F50" i="86"/>
  <c r="F51" i="86"/>
  <c r="F49" i="86"/>
  <c r="F47" i="86"/>
  <c r="I47" i="86" s="1"/>
  <c r="F42" i="86"/>
  <c r="F43" i="86"/>
  <c r="F44" i="86"/>
  <c r="F45" i="86"/>
  <c r="I45" i="86" s="1"/>
  <c r="F46" i="86"/>
  <c r="I46" i="86" s="1"/>
  <c r="F36" i="86"/>
  <c r="F37" i="86"/>
  <c r="F72" i="86"/>
  <c r="I72" i="86" s="1"/>
  <c r="F70" i="86"/>
  <c r="F69" i="86"/>
  <c r="F53" i="86"/>
  <c r="F41" i="86"/>
  <c r="F39" i="86"/>
  <c r="I39" i="86" s="1"/>
  <c r="F35" i="86"/>
  <c r="F33" i="86"/>
  <c r="F32" i="86"/>
  <c r="H123" i="107" l="1"/>
  <c r="I123" i="107"/>
  <c r="I127" i="107" s="1"/>
  <c r="F124" i="107"/>
  <c r="G121" i="107"/>
  <c r="C30" i="2" s="1"/>
  <c r="I123" i="106"/>
  <c r="I127" i="106" s="1"/>
  <c r="H123" i="106"/>
  <c r="H123" i="101"/>
  <c r="I123" i="101"/>
  <c r="I127" i="101" s="1"/>
  <c r="F124" i="101"/>
  <c r="H123" i="100"/>
  <c r="I123" i="100"/>
  <c r="I127" i="100" s="1"/>
  <c r="F124" i="100"/>
  <c r="H123" i="99"/>
  <c r="E22" i="2"/>
  <c r="I123" i="99"/>
  <c r="I127" i="99" s="1"/>
  <c r="F124" i="99"/>
  <c r="H123" i="96"/>
  <c r="I123" i="96"/>
  <c r="I127" i="96" s="1"/>
  <c r="F124" i="96"/>
  <c r="F124" i="95"/>
  <c r="I123" i="95"/>
  <c r="I127" i="95" s="1"/>
  <c r="E18" i="2"/>
  <c r="H123" i="95"/>
  <c r="H123" i="94"/>
  <c r="I123" i="94"/>
  <c r="I127" i="94" s="1"/>
  <c r="F124" i="94"/>
  <c r="G121" i="94"/>
  <c r="C15" i="2" s="1"/>
  <c r="C18" i="2" s="1"/>
  <c r="H121" i="93"/>
  <c r="I121" i="93"/>
  <c r="I125" i="93" s="1"/>
  <c r="H123" i="92"/>
  <c r="I123" i="92"/>
  <c r="I127" i="92" s="1"/>
  <c r="F124" i="92"/>
  <c r="H121" i="88"/>
  <c r="I121" i="88"/>
  <c r="I125" i="88" s="1"/>
  <c r="H123" i="90"/>
  <c r="I123" i="90"/>
  <c r="I127" i="90" s="1"/>
  <c r="F124" i="90"/>
  <c r="F11" i="2"/>
  <c r="I122" i="110"/>
  <c r="I126" i="110" s="1"/>
  <c r="H122" i="110"/>
  <c r="D34" i="2"/>
  <c r="F34" i="2" s="1"/>
  <c r="I122" i="106"/>
  <c r="I126" i="106" s="1"/>
  <c r="H122" i="106"/>
  <c r="D29" i="2"/>
  <c r="I123" i="102"/>
  <c r="I127" i="102" s="1"/>
  <c r="E24" i="2"/>
  <c r="I122" i="104"/>
  <c r="I126" i="104" s="1"/>
  <c r="H122" i="104"/>
  <c r="D26" i="2"/>
  <c r="F124" i="106"/>
  <c r="I122" i="94"/>
  <c r="I126" i="94" s="1"/>
  <c r="H122" i="94"/>
  <c r="D15" i="2"/>
  <c r="I122" i="95"/>
  <c r="I126" i="95" s="1"/>
  <c r="H122" i="95"/>
  <c r="D16" i="2"/>
  <c r="F16" i="2" s="1"/>
  <c r="I122" i="90"/>
  <c r="I126" i="90" s="1"/>
  <c r="H122" i="90"/>
  <c r="D9" i="2"/>
  <c r="F9" i="2" s="1"/>
  <c r="I123" i="104"/>
  <c r="I127" i="104" s="1"/>
  <c r="E26" i="2"/>
  <c r="F26" i="2" s="1"/>
  <c r="F124" i="110"/>
  <c r="I122" i="107"/>
  <c r="I126" i="107" s="1"/>
  <c r="H122" i="107"/>
  <c r="D30" i="2"/>
  <c r="I122" i="105"/>
  <c r="I126" i="105" s="1"/>
  <c r="H122" i="105"/>
  <c r="D28" i="2"/>
  <c r="I122" i="108"/>
  <c r="I126" i="108" s="1"/>
  <c r="H122" i="108"/>
  <c r="D31" i="2"/>
  <c r="C27" i="2"/>
  <c r="H123" i="105"/>
  <c r="E28" i="2"/>
  <c r="H123" i="108"/>
  <c r="E31" i="2"/>
  <c r="I122" i="88"/>
  <c r="I126" i="88" s="1"/>
  <c r="H122" i="88"/>
  <c r="D11" i="2"/>
  <c r="I122" i="96"/>
  <c r="I126" i="96" s="1"/>
  <c r="H122" i="96"/>
  <c r="D19" i="2"/>
  <c r="I123" i="103"/>
  <c r="I127" i="103" s="1"/>
  <c r="E25" i="2"/>
  <c r="H123" i="110"/>
  <c r="I122" i="99"/>
  <c r="I126" i="99" s="1"/>
  <c r="H122" i="99"/>
  <c r="D20" i="2"/>
  <c r="F20" i="2" s="1"/>
  <c r="I122" i="103"/>
  <c r="I126" i="103" s="1"/>
  <c r="H122" i="103"/>
  <c r="D25" i="2"/>
  <c r="I122" i="102"/>
  <c r="I126" i="102" s="1"/>
  <c r="H122" i="102"/>
  <c r="D24" i="2"/>
  <c r="I123" i="110"/>
  <c r="I127" i="110" s="1"/>
  <c r="G122" i="100"/>
  <c r="G124" i="100" s="1"/>
  <c r="H123" i="104"/>
  <c r="F124" i="89"/>
  <c r="I122" i="89"/>
  <c r="I126" i="89" s="1"/>
  <c r="H122" i="89"/>
  <c r="D8" i="2"/>
  <c r="F8" i="2" s="1"/>
  <c r="I121" i="110"/>
  <c r="I125" i="110" s="1"/>
  <c r="G124" i="110"/>
  <c r="H121" i="110"/>
  <c r="F124" i="108"/>
  <c r="I121" i="108"/>
  <c r="I125" i="108" s="1"/>
  <c r="H121" i="108"/>
  <c r="G124" i="108"/>
  <c r="G121" i="106"/>
  <c r="I123" i="105"/>
  <c r="I127" i="105" s="1"/>
  <c r="F124" i="105"/>
  <c r="G124" i="105"/>
  <c r="I121" i="105"/>
  <c r="I125" i="105" s="1"/>
  <c r="H121" i="105"/>
  <c r="F124" i="104"/>
  <c r="I121" i="104"/>
  <c r="I125" i="104" s="1"/>
  <c r="H121" i="104"/>
  <c r="G124" i="104"/>
  <c r="F124" i="103"/>
  <c r="I121" i="103"/>
  <c r="I125" i="103" s="1"/>
  <c r="H121" i="103"/>
  <c r="G124" i="103"/>
  <c r="H123" i="102"/>
  <c r="F124" i="102"/>
  <c r="I121" i="102"/>
  <c r="I125" i="102" s="1"/>
  <c r="H121" i="102"/>
  <c r="G124" i="102"/>
  <c r="G122" i="101"/>
  <c r="G124" i="101" s="1"/>
  <c r="I121" i="101"/>
  <c r="I125" i="101" s="1"/>
  <c r="H121" i="101"/>
  <c r="I121" i="100"/>
  <c r="I125" i="100" s="1"/>
  <c r="H121" i="100"/>
  <c r="G124" i="99"/>
  <c r="I121" i="99"/>
  <c r="I125" i="99" s="1"/>
  <c r="H121" i="99"/>
  <c r="E14" i="2"/>
  <c r="G121" i="96"/>
  <c r="G124" i="96" s="1"/>
  <c r="I121" i="95"/>
  <c r="I125" i="95" s="1"/>
  <c r="H121" i="95"/>
  <c r="G124" i="95"/>
  <c r="G122" i="92"/>
  <c r="G122" i="93"/>
  <c r="F124" i="93"/>
  <c r="I123" i="93"/>
  <c r="I127" i="93" s="1"/>
  <c r="H123" i="93"/>
  <c r="I121" i="92"/>
  <c r="I125" i="92" s="1"/>
  <c r="H121" i="92"/>
  <c r="I121" i="90"/>
  <c r="I125" i="90" s="1"/>
  <c r="H121" i="90"/>
  <c r="G124" i="90"/>
  <c r="I121" i="89"/>
  <c r="I125" i="89" s="1"/>
  <c r="H121" i="89"/>
  <c r="G124" i="89"/>
  <c r="I123" i="88"/>
  <c r="I127" i="88" s="1"/>
  <c r="H123" i="88"/>
  <c r="G124" i="88"/>
  <c r="F124" i="88"/>
  <c r="F122" i="86"/>
  <c r="G122" i="86" s="1"/>
  <c r="C7" i="2" s="1"/>
  <c r="C10" i="2" s="1"/>
  <c r="F123" i="86"/>
  <c r="F124" i="86"/>
  <c r="G124" i="86" s="1"/>
  <c r="E7" i="2" s="1"/>
  <c r="E10" i="2" s="1"/>
  <c r="I37" i="86"/>
  <c r="H33" i="86"/>
  <c r="H35" i="86"/>
  <c r="H36" i="86"/>
  <c r="H41" i="86"/>
  <c r="H42" i="86"/>
  <c r="H43" i="86"/>
  <c r="H44" i="86"/>
  <c r="H49" i="86"/>
  <c r="H50" i="86"/>
  <c r="H51" i="86"/>
  <c r="H53" i="86"/>
  <c r="H54" i="86"/>
  <c r="H55" i="86"/>
  <c r="H56" i="86"/>
  <c r="H60" i="86"/>
  <c r="H61" i="86"/>
  <c r="H63" i="86"/>
  <c r="H64" i="86"/>
  <c r="H69" i="86"/>
  <c r="H70" i="86"/>
  <c r="H74" i="86"/>
  <c r="H75" i="86"/>
  <c r="H77" i="86"/>
  <c r="H80" i="86"/>
  <c r="H81" i="86"/>
  <c r="H83" i="86"/>
  <c r="H86" i="86"/>
  <c r="H87" i="86"/>
  <c r="H89" i="86"/>
  <c r="H93" i="86"/>
  <c r="H94" i="86"/>
  <c r="H100" i="86"/>
  <c r="F17" i="2"/>
  <c r="E32" i="2" l="1"/>
  <c r="F31" i="2"/>
  <c r="I121" i="107"/>
  <c r="I125" i="107" s="1"/>
  <c r="F30" i="2"/>
  <c r="G124" i="107"/>
  <c r="H121" i="107"/>
  <c r="F25" i="2"/>
  <c r="F24" i="2"/>
  <c r="I121" i="94"/>
  <c r="I125" i="94" s="1"/>
  <c r="G124" i="94"/>
  <c r="H121" i="94"/>
  <c r="I121" i="106"/>
  <c r="I125" i="106" s="1"/>
  <c r="C29" i="2"/>
  <c r="I122" i="100"/>
  <c r="I126" i="100" s="1"/>
  <c r="H122" i="100"/>
  <c r="D21" i="2"/>
  <c r="F21" i="2" s="1"/>
  <c r="I122" i="92"/>
  <c r="I126" i="92" s="1"/>
  <c r="H122" i="92"/>
  <c r="D12" i="2"/>
  <c r="F12" i="2" s="1"/>
  <c r="H122" i="93"/>
  <c r="D13" i="2"/>
  <c r="F13" i="2" s="1"/>
  <c r="D32" i="2"/>
  <c r="F28" i="2"/>
  <c r="E27" i="2"/>
  <c r="I122" i="101"/>
  <c r="I126" i="101" s="1"/>
  <c r="H122" i="101"/>
  <c r="D23" i="2"/>
  <c r="D18" i="2"/>
  <c r="I121" i="96"/>
  <c r="I125" i="96" s="1"/>
  <c r="C19" i="2"/>
  <c r="C22" i="2" s="1"/>
  <c r="G124" i="106"/>
  <c r="H121" i="106"/>
  <c r="H121" i="96"/>
  <c r="C14" i="2"/>
  <c r="F15" i="2"/>
  <c r="F18" i="2" s="1"/>
  <c r="G124" i="92"/>
  <c r="I122" i="93"/>
  <c r="I126" i="93" s="1"/>
  <c r="G124" i="93"/>
  <c r="G123" i="86"/>
  <c r="I122" i="86"/>
  <c r="I126" i="86" s="1"/>
  <c r="H122" i="86"/>
  <c r="F125" i="86"/>
  <c r="H32" i="86"/>
  <c r="F19" i="2" l="1"/>
  <c r="F22" i="2" s="1"/>
  <c r="D14" i="2"/>
  <c r="F14" i="2"/>
  <c r="C32" i="2"/>
  <c r="F29" i="2"/>
  <c r="F32" i="2" s="1"/>
  <c r="D27" i="2"/>
  <c r="F23" i="2"/>
  <c r="F27" i="2" s="1"/>
  <c r="D22" i="2"/>
  <c r="I123" i="86"/>
  <c r="I127" i="86" s="1"/>
  <c r="D7" i="2"/>
  <c r="D10" i="2" s="1"/>
  <c r="H123" i="86"/>
  <c r="G125" i="86"/>
  <c r="I124" i="86"/>
  <c r="I128" i="86" s="1"/>
  <c r="H124" i="86"/>
  <c r="F7" i="2" l="1"/>
  <c r="F10" i="2" s="1"/>
</calcChain>
</file>

<file path=xl/sharedStrings.xml><?xml version="1.0" encoding="utf-8"?>
<sst xmlns="http://schemas.openxmlformats.org/spreadsheetml/2006/main" count="5150" uniqueCount="222">
  <si>
    <t xml:space="preserve">การศึกษาความต้องการและความคาดหวังของผู้รับบริการ </t>
  </si>
  <si>
    <t xml:space="preserve">งานบริการ </t>
  </si>
  <si>
    <t>คะแนนที่ได้</t>
  </si>
  <si>
    <t>น้ำหนัก</t>
  </si>
  <si>
    <t>สถานที่บริการ</t>
  </si>
  <si>
    <t>เกณฑ์</t>
  </si>
  <si>
    <t>C</t>
  </si>
  <si>
    <t>J</t>
  </si>
  <si>
    <t>แนวทางการดำเนินงาน</t>
  </si>
  <si>
    <t>ลำดับ</t>
  </si>
  <si>
    <t>การออกแบบระบบงาน</t>
  </si>
  <si>
    <t>มีระบบแจ้งเตือนการให้บริการ และระบบการติดตามสถานะผู้รับบริการ เช่น การติดตามรอบเวลาการต่อใบอนุญาตโดยการส่งข้อมูลแจ้งเตือนให้มาต่อใบอนุญาต หรือออกแบบระบบสารสนเทศให้ผู้รับบริการเข้าตรวจสอบขั้นตอนสถานะการรับบริการในงานที่ไม่แล้วเสร็จในทันที เป็นต้น</t>
  </si>
  <si>
    <t>มีระบบการให้บริการประชาชนแบบออนไลน์</t>
  </si>
  <si>
    <t>การจัดสรรบุคลากร</t>
  </si>
  <si>
    <t>มีการสร้างสิ่งจูงใจแก่บุคลากรปฏิบัติงาน</t>
  </si>
  <si>
    <t>การพัฒนาระบบ Call Center</t>
  </si>
  <si>
    <t>การพัฒนาศูนย์ราชการสะดวกสู่ความเป็นเลิศ</t>
  </si>
  <si>
    <t>การบูรณาการวางแผนระบบ</t>
  </si>
  <si>
    <t>บุคลากรด้านเทคนิค</t>
  </si>
  <si>
    <t>มีการปรับปรุงคู่มือการปฏิบัติงานให้ทันสมัย และค้นหาข้อมูลได้ง่าย</t>
  </si>
  <si>
    <t>การแก้ไขปัญหาที่ท้าทาย</t>
  </si>
  <si>
    <t>ระบบการติดตามผลการดำเนินงาน</t>
  </si>
  <si>
    <t>ช่องทางการให้บริการ</t>
  </si>
  <si>
    <t>มีกลไกการรับฟังและตอบสนองข้อร้องเรียนของผู้รับบริการ รวมทั้งระบบการติดตามและแก้ไขปัญหาที่ชัดเจน</t>
  </si>
  <si>
    <t>คุณภาพการให้บริการและการจัดการข้อร้องเรียน</t>
  </si>
  <si>
    <t>มีจุดประเมินผลความพึงพอใจ ณ จุดให้บริการในรูปแบบที่ง่ายและสะดวกต่อผู้ใช้บริการ</t>
  </si>
  <si>
    <t>ระบบการประเมินความพึงพอใจ</t>
  </si>
  <si>
    <t>การบริหารความต่อเนื่องในการให้บริการที่จำเป็น</t>
  </si>
  <si>
    <t>การจัดทำระบบฐานข้อมูล</t>
  </si>
  <si>
    <t>หมายเหตุ</t>
  </si>
  <si>
    <t>มีการวิเคราะห์ผลการสำรวจและนำไปใช้ในการออกแบบระบบการให้บริการ</t>
  </si>
  <si>
    <t>รวม</t>
  </si>
  <si>
    <t>คะแนน</t>
  </si>
  <si>
    <t>ผลการประเมินคะแนน :</t>
  </si>
  <si>
    <t>หน่วยงาน</t>
  </si>
  <si>
    <t>เจ้าหน้าที่สามารถปฏิบัติงานได้ตามมาตรฐานที่กำหนดไว้ในแต่ละช่องทางของระบบ online ที่พัฒนาขึ้น</t>
  </si>
  <si>
    <t>มีการจัดสรรสิ่งอำนวยความสะดวกที่ สอดคล้องกับผลสำรวจความต้องการของผู้รับบริการ และความพร้อมของทรัพยากรที่มี เช่น น้ำดื่ม เก้าอี้นั่งพักรอ เป็นต้น</t>
  </si>
  <si>
    <t xml:space="preserve">มีการสำรวจ เพื่อให้ทราบความต้องการของผู้รับบริการกลุ่มเป้าหมายในแต่ละพื้นที่ให้บริการ  
ซึ่งต้องครอบคลุมประเด็น ดังนี้ ประเภทงานบริการ วันและเวลาเปิดให้บริการ  สถานที่ให้บริการ ความยาก-ง่ายในการเข้าถึงจุดบริการ  สิ่งอำนวยความสะดวกที่สำคัญ การรับรู้ข้อมูลข่าวสารเกี่ยวกับการให้บริการ
 </t>
  </si>
  <si>
    <t>ในจุดที่สำคัญหรืออันตรายต้องออกแบบหรือจัดให้สามารถมองเห็นได้ชัดเจนทั้งขณะยืนหรือรถล้อเลื่อน</t>
  </si>
  <si>
    <t>มีการจัดลำดับขั้นตอนการบริการที่ง่ายต่อการให้บริการและรับบริการ เพื่อให้ประชาชนไม่ต้องรอคอยรับบริการนาน</t>
  </si>
  <si>
    <t xml:space="preserve">มีการกำหนดผู้รับผิดชอบ ผู้ประสานงาน/เจ้าของงาน เบอร์โทรติดต่อ และช่องทางการติดต่อไว้อย่างชัดเจน
</t>
  </si>
  <si>
    <t xml:space="preserve">มีการจัดทำคู่มือการปฏิบัติงานสำหรับเจ้าหน้าที่ ที่ครอบคลุม ถูกต้อง และทันสมัย โดยมีการระบุขั้นตอน ระยะเวลา ค่าธรรมเนียม และข้อมูลจำเป็นสำหรับการปฏิบัติงานไว้ในคู่มือฯ อย่างชัดเจน </t>
  </si>
  <si>
    <t>การให้บริการไปในทิศทางเดียวกัน เช่น การตอบคำถาม รูปแบบการบริการของแต่ละจุด เป็นต้น</t>
  </si>
  <si>
    <t>มีการปรับปรุงแบบฟอร์มการขอรับอนุญาตต่าง ๆ ให้ง่ายและไม่ซ้ำซ้อน</t>
  </si>
  <si>
    <t>มีการวิเคราะห์ประเมินความต้องการด้านกำลังคนที่จำเป็น</t>
  </si>
  <si>
    <t>เจ้าหน้าที่สามารถให้บริการแทนกันได้ในงานบริการเบ็ดเสร็จจำนวนหนึ่ง</t>
  </si>
  <si>
    <t>มีการนำผลสำรวจมาปรับปรุงงานบริการอย่างต่อเนื่อง</t>
  </si>
  <si>
    <t>มีการนำผลจากการติดตามงานมาดำเนินการปรับปรุงงานจนเกิดผลลัพธ์ที่ดีอย่างต่อเนื่อง และการให้บริการได้ถูกต้อง รวดเร็ว สามารถลดต้นทุน ลดการสูญเสีย และเกิดคุณค่าที่เป็นประโยชน์ต่อผู้รับบริการ</t>
  </si>
  <si>
    <t>การจัดอบรมทักษะการให้บริการที่ทันสมัยอย่างต่อเนื่อง เช่น การสร้างความสัมพันธ์กับผู้รับบริการ การสร้างภาพลักษณ์การให้บริการ การสร้างจิตสำนึกด้านการให้บริการ การศึกษาดูงาน เป็นต้น และมีการสื่อสารสร้างความเข้าใจให้แก่เจ้าหน้าที่เกี่ยวกับแนวทางการปฏิบัติงานใหม่ เพื่อป้องกันปัญหาที่อาจเกิดขึ้น</t>
  </si>
  <si>
    <t>มีแผนการบริหารความต่อเนื่องในการให้บริการ กรณีที่เกิดภาวะฉุกเฉิน หรือภัยพิบัติ  โดยเตรียมทรัพยากรที่สำคัญ เช่น  สถานที่ให้บริการสำรอง  บุคลากร  ข้อมูลสารสนเทศ  คู่ค้าหรือผู้มีส่วนได้ส่วนเสีย  วัสดุอุปกรณ์ต่าง ๆ เป็นต้น</t>
  </si>
  <si>
    <t>%</t>
  </si>
  <si>
    <t>สรุปผลคะแนนประเมินการพัฒนามาตรฐานการให้บริการของกรมสรรพสามิต</t>
  </si>
  <si>
    <t xml:space="preserve">      เพื่อให้ศูนย์ราชการสะดวก มีการให้บริการที่เป็นไปตามนโยบายของนายกรัฐมนตรี และมีมาตรฐานเดียวกัน จำเป็นต้องกำหนด หลักเกณฑ์ วิธีการในการปฏิบัติงาน รวมทั้งการติดตาม ประเมินผลการดำเนินการเพื่อนำไปสู่การรับรองมาตรฐานการให้บริการของศูนย์ราชการสะดวกต่อไป</t>
  </si>
  <si>
    <t>ศูนย์ราชการสะดวกคืออะไร</t>
  </si>
  <si>
    <t>แนวทางการดำเนินงานของศูนย์ราชการสะดวก (GECC)</t>
  </si>
  <si>
    <t>ผลการประเมิน</t>
  </si>
  <si>
    <t>คะแนนเกณฑ์พื้นฐาน (%)</t>
  </si>
  <si>
    <t xml:space="preserve">คะแนนเกณฑ์ขั้นสูง (%) </t>
  </si>
  <si>
    <r>
      <t xml:space="preserve">      ศูนย์ราชการสะดวก</t>
    </r>
    <r>
      <rPr>
        <b/>
        <sz val="16"/>
        <color theme="1"/>
        <rFont val="TH SarabunPSK"/>
        <family val="2"/>
      </rPr>
      <t>(Government Easy Contact Center : GECC)</t>
    </r>
    <r>
      <rPr>
        <sz val="16"/>
        <color theme="1"/>
        <rFont val="TH SarabunPSK"/>
        <family val="2"/>
      </rPr>
      <t>เป็นหน่วยงาน ที่ให้บริการประชาชนที่มุ่งเน้นการอำนวยความสะดวกโดยมีมาตรฐานระบบงานเชื่อมโยง การทำงานร่วมกัน ส่งมอบบริการด้วยใจเพื่อให้ประชาชนได้รับความสะดวก รวดเร็ว และเข้าถึงง่ายประชาชนมีความพึงพอใจต่อบริการของภาครัฐ</t>
    </r>
  </si>
  <si>
    <t>การพัฒนาระบบการให้บริการ Online</t>
  </si>
  <si>
    <t xml:space="preserve">      การประชุมคณะรัฐมนตรี เมื่อวันที่ ๑ กันยายน ๒๕๕๘ นายกรัฐมนตรี ได้มอบนโยบาย ให้ทุกกระทรวง กรม และจังหวัด รวมทั้งรัฐวิสาหกิจที่เกี่ยวข้อง กำหนดให้มี “ศูนย์ราชการสะดวก (Government Easy Contact Center : GECC)” เพื่อเป็นหน่วยงานที่ทำหน้าที่ ให้คำแนะนำและอำนวยความสะดวกแก่ประชาชน ให้เกิดการให้บริการที่มีประสิทธิภาพ และสร้างความเชื่อมั่นให้แก่ประชาชนที่เดินทางมาติดต่อราชการกับหน่วยงานของรัฐ</t>
  </si>
  <si>
    <t>เสนอผลงานเพื่อรับรอง GECC (ใช่=1/ไม่ใช่=ไม่ต้องใส่ผล)</t>
  </si>
  <si>
    <t>มีงานบริการ ณ ศูนย์ราชการสะดวก ครอบคลุมประเภทงาน ดังนี้ งานบริการตามภารกิจของหน่วยงาน ,งานบริการข้อมูลข่าวสารของหน่วยงานภาครัฐทุกหน่วยงาน , งานด้านการรับเรื่องราวร้องทุกข์</t>
  </si>
  <si>
    <t>มีงานบริการที่ไม่ร้องขอสำเนาบัตรประชาชนและสำเนาทะเบียนบ้านจากผู้มารับบริการ</t>
  </si>
  <si>
    <t>มีการจัดสรรบุคลากรให้เหมาะสมในการให้บริการในช่วงพักทานอาหารหรือช่วงเวลาที่มี่ผู้รับบริการเข้ามาใช้บริการมาก</t>
  </si>
  <si>
    <t>มีการเพิ่มศักยภาพและทักษะในการปฏิบัติงานที่จำเป็นและทันสมัยให้กับเจ้าหน้าที่ เช่น จัดฝึกอบรมสัมมนาระดมสมอง ศึกษาดูงาน เป็นต้น อย่างต่อเนื่อง เพื่อให้เจ้าหน้าที่สามารถให้บริการได้อย่างถูกต้อง รวดเร็วและมีจิตบริการ</t>
  </si>
  <si>
    <t>เจ้าหน้าที่ได้รับการอบรมใช้ระบบซอฟท์แวร์และการให้บริการอย่างต่อเนื่องจนมีความเข้าใจในด้านการใช้งานระบบ</t>
  </si>
  <si>
    <t>เจ้าหน้าที่มีทักษะในการให้บริการครอบคุลมเรื่องสำคัญ (สามารถตอบคำถามพื้นฐานให้กับผู้รับบริการได้,สามารถแก้ไข/รับมือสถานการณ์ที่เกิดขึ้นได้ ตามาตรฐานการให้บริการ,การสื่อสารและช่วยเหลือผู้รับบริการด้วยไมตรีจิต)</t>
  </si>
  <si>
    <t>เจ้าหน้าที่สามารถริเริ่มและพัฒนาการให้บริการที่เกินความคาดหวังของผู้รับบริการ</t>
  </si>
  <si>
    <t>กรณีเกิดข้อร้องเรียนในการให้บริการ ข้อร้องเรียนนั้นได้รับการแก้ไขจนเป็นที่ยุติไม่น้อยกว่าร้อยละ 80</t>
  </si>
  <si>
    <t>มีการพัฒนาเพิ่มช่องทางการให้บริการ การให้คำปรึกษา รวมทั้งช่องทางการรับเรื่องร้องเรียน ผ่านทางโทรศัพท์ หรือ ศูนย์ Hotline หรือ ช่องทางอื่นๆ ที่สอดคล้องกับความต้องการของผู้รับบริการ</t>
  </si>
  <si>
    <t>มีการจัดทำแผนการติดตามผลการดำเนินการของศูนย์ราชการสะดวกที่ชัดเจน ซึ่งประกอบด้วย หัวข้อเรื่องที่ติดตามผู้รับผิดชอบ ระยะเวลา ดำเนินการ ผลดำเนินการ และข้อเสนอการปรับปรุงพัฒนาให้ดีขึ้นอย่างต่อเนื่อง</t>
  </si>
  <si>
    <t>มีการค้นหาปัญหา/อุปสรรคของการให้บริการที่เกิดขึ้นและคาดว่าจะเกิดขึ้น และนำไปแก้ไขปรับปรงุให้การบริการดียิ่งขึ้น</t>
  </si>
  <si>
    <t>การทบทวนการปรับปรุงการดำเนินงาน</t>
  </si>
  <si>
    <t>การแลกเปลี่ยนเรียนรู้ และการจัดอบรมเจ้าหน้าที่และผู้เกี่ยวข้อง</t>
  </si>
  <si>
    <t>มีการแลกเปลี่ยนเรียนรู้เกี่ยวกับปัญหาในการปฏิบัติงาน และการปรับปรุงงาน รวมถึงการร่วมกันทบทวนระบบงานเพื่อออกแบบงานใหม่/สร้างนวัตกรรมในการบริการ</t>
  </si>
  <si>
    <t>เจ้าหน้าที่ด้านเทคนิคได้รับการอบรมหลักสูตรที่เกี่ยวข้องกับการติดตั้งระบบปฏิบัติการ และโปรแกรมประยุกต์ การซ่อมบำรุงฮาร์ดแวร์พื้นฐาน</t>
  </si>
  <si>
    <t>เจ้าหน้าที่ด้านเทคนิคมีความสามารถในการตอบคำถามและแก้ปัญหาพื้นฐานเกี่ยวกับระบบ , อธิบายลักษณะปัญหาระบบเครือข่ายเชื่อมต่อเมื่อประสานงานกับบริษัทผู้ให้บริการ</t>
  </si>
  <si>
    <t>ระบบเทคโนโลยีสารสนเทศ</t>
  </si>
  <si>
    <t>เจ้าหน้าที่รับโทรศัพท์</t>
  </si>
  <si>
    <t>เจ้าหน้าที่ Call Center สามารถปฏิบัติงานได้ตามมาตรฐานที่กำหนด</t>
  </si>
  <si>
    <t>การขับเคลื่อนการให้บริการด้วยนวัตกรรม</t>
  </si>
  <si>
    <t>คิดค้นและแสวงหาวิธีการหรือแนวทางใหม่ๆ ทำให้เกิดผลในการปรับปรุงและออกแบบการให้บริการสาธารณะให้สามารถตอบสนองปัญหาความต้องการของประชาชนได้อย่างมีคุณภาพ</t>
  </si>
  <si>
    <t>การปรับเข้าสู่ความเป็นดิจิทัล (เกณฑ์เพื่อรองรับไทยแลนด์ 4.0)</t>
  </si>
  <si>
    <t>รอบการประเมิน 6 เดือนหลัง ของปีงบประมาณ 2562</t>
  </si>
  <si>
    <t>เกณฑ์ที่ 3 เกณฑ์ด้านผลลัพธ์</t>
  </si>
  <si>
    <t>ความพึงพอใจของประชาชน</t>
  </si>
  <si>
    <t>ความสะดวกในการติดต่อราชการโดยพิจารณาจาก ความรวดเร็ว ขั้นตอนสั้น  เข้าถึงบริการได้หลายช่องทาง</t>
  </si>
  <si>
    <t xml:space="preserve">การนำเทคโนโลยีมาช่วยในการให้บริการประชาชน จนทำให้สามารถใช้บริการได้จากทุกที่ทุกเวลา การติดตามสถานะงานบริการได้ ระบบการร้องเรียนที่มีประสิทธิภาพ </t>
  </si>
  <si>
    <t>นำนวัตกรรมช่วยในการให้บริการประชาชน จนทำให้สามารถใช้บริการได้จากทุกที่ทุกเวลา การติดตามสถานะงานบริการได้ ระบบการร้องเรียนที่มีประสิทธิภาพ โดยต้องมีการศึกษาความเจ็บปวด (Pain point) และความต้องการ (Need) ของประชาชน</t>
  </si>
  <si>
    <t>ประเมินจากจำนวนผู้ใช้บริการดังกล่าว (5 คะแนนหากมีผู้ใช้งานระบบดังกล่าวเกินร้อยละ 30 ของจำนวนผู้รับบริการ)</t>
  </si>
  <si>
    <t xml:space="preserve">งานบริการที่เหมาะสม/งานบริการอื่นๆ ที่สอดคล้องกับผลสำรวจความต้องการฯ </t>
  </si>
  <si>
    <t>บุคลากรด้านการให้บริการ</t>
  </si>
  <si>
    <t>มีระบบเทคโนโลยีสารสนเทศให้สามารถใช้งานในส่วนที่จำเป็นได้อย่างต่อเนื่องและปลอดภ้ย โดยการปฏิบัติตามแผนแม่บทเทคโนโลยีสารสนเทศ หรือแผนอื่นที่กำหนด</t>
  </si>
  <si>
    <t>มีการบูรณาการการทำงานระหว่างหน่วยงานที่เกี่ยวข้อง สอดคล้องกับทรัพยากรที่มีจำกัด โดยมีการเชื่อมโยงข้อมูลระหว่างหน่วยงาน เพื่อลดความซ้ำซ้อนและความผิดพลาดในการกรอกข้อมูล รวมทั้งการใช้ทรัพยากรร่วมกันอย่างคุ้มค่า</t>
  </si>
  <si>
    <t>มีการพัฒนาระบบการให้บริการซึ่งอาจรวมถึงระบบการร้องเรียน ผ่านช่องทางที่เป็นระบบ Online และมีการกำหนดมาตรฐานการให้บริการในแต่ละช่องทางที่ได้เปิดให้บริการไว้</t>
  </si>
  <si>
    <r>
      <t>มีระบบ/แผนการพัฒนาความรู้และทักษะให้แก่</t>
    </r>
    <r>
      <rPr>
        <u/>
        <sz val="14"/>
        <color theme="1"/>
        <rFont val="TH SarabunIT๙"/>
        <family val="2"/>
      </rPr>
      <t xml:space="preserve"> เจ้าหน้าที่รับโทรศัพท์</t>
    </r>
    <r>
      <rPr>
        <sz val="14"/>
        <color theme="1"/>
        <rFont val="TH SarabunIT๙"/>
        <family val="2"/>
      </rPr>
      <t xml:space="preserve"> อย่างชัดเจน โดยนำข้อมูลจากการตรวจสอบคุณภาพมาใช้ในการวางแผนการอบรมเจ้าหน้าที่ รวมถึงมีการจัดอบรมเจ้าหน้าที่อย่างต่อเนื่อง และอบรมทุกครั้งที่มีการเปลี่ยนแปลงกระบวนการทำงาน ผลผลิต และบริการ</t>
    </r>
  </si>
  <si>
    <t>มีการกำหนดมาตรฐานในการให้บริการของ Call Center ไว้อย่างชัดเจน เช่น โทรศัพท์ดังไม่เกิน 3 ครั้ง , อัตราสูงสุดที่ยอมให้สายหลุดไปไม่สามารถรับได้ในการติดต่อครั้งแรกไม่เกิน 5%, การให้บริการได้สำเร็จในการติดต่อครั้งแรก</t>
  </si>
  <si>
    <t>ระบุถึงลักษณะความโดดเด่นของศูนย์ราชการสะดวกที่มีความพิเศษมากกว่าศูนย์ราชการแห่งอื่น</t>
  </si>
  <si>
    <t>การวิเคราะห์แบบสอบถามความพึงพอใจของประชาชนในการรับบริการที่ทางศูนย์ราชการสะดวกจัดทำขึ้น โดยมีผลเกินร้อยละ 80</t>
  </si>
  <si>
    <t xml:space="preserve">การสัมภาษณ์ผู้เข้ารับบริการ </t>
  </si>
  <si>
    <t>การสร้างนวัตกรรมเพื่อการอำนวยความสะดวกในการติดต่อราชการ โดยต้องมีการศึกษาความเจ็บปวด (Pain point) และความต้องการ (Need) ของประชาชนในการเข้ารับบริการ</t>
  </si>
  <si>
    <t>ประเมินจากผลลัพธ์ ณ สถานที่ดำเนินการผ่านการสัมภาษณ์ และการสังเกต</t>
  </si>
  <si>
    <t>ประจำปีงบประมาณ พ.ศ. ๒๕๖๒</t>
  </si>
  <si>
    <t>วิธีการปฏิบัติงานที่รวดเร็วถูกต้องตามที่กฎหมายกำหนด (เจ้าหน้าที่ปฏิบัติงานตามมาตรฐานการให้บริการที่กำหนดไว้ในคู่มือการปฏิบัติงาน)</t>
  </si>
  <si>
    <t xml:space="preserve">เกณฑ์การผ่านการรับรองมาตรฐานศูนย์ราชการสะดวก คือ คะแนนรวมอย่างน้อย 70 คะแนน  </t>
  </si>
  <si>
    <t>โดยมีคะแนนผ่านเกณฑ์พื้นฐาน 34 คะแนน(ต้องผ่านทุกข้อ) เกณฑ์ขั้นสูงอย่างน้อย 20 คะแนน และเกณฑ์ ด้านผลลัพท์ อย่างน้อย 16 คะเเนน</t>
  </si>
  <si>
    <t>คะแนนเกณฑ์พื้นฐาน (เต็ม 34)</t>
  </si>
  <si>
    <t>คะแนนเกณฑ์ขั้นสูง (เต็ม 36  )</t>
  </si>
  <si>
    <t>สรุปผลการประเมิน</t>
  </si>
  <si>
    <t>ถ้าไม่ขึ้นข้อความใดๆ ถือว่า "ผ่าน"</t>
  </si>
  <si>
    <t>เกณฑ์ที่ ๒ ด้านคุณภาพ</t>
  </si>
  <si>
    <t>ผลการประเมินจากคณะทำงาน*</t>
  </si>
  <si>
    <t xml:space="preserve">มีระบบการขนส่งที่เข้าถึงสถานที่บริการ เพื่อให้สะดวกต่อการเดินทาง </t>
  </si>
  <si>
    <t xml:space="preserve">มีป้าย/สัญลักษณ์ บอกทิศทางหรือตำแหน่งที่ตั้งของจุดให้บริการอย่างชัดเจน </t>
  </si>
  <si>
    <t>มีการออกแบบผังงาน และระบบการให้บริการระหว่าง “จุดก่อนเข้าสู่บริการ” และ “จุดให้บริการ” ที่อำนวยความสะดวกทั้งสำหรับเจ้าหน้าที่ และประชาชน เพื่อให้สามารถให้บริการประชาชนได้อย่างรวดเร็ว โดยคำนึงถึงลักษณะและปริมาณงานที่ให้บริการ</t>
  </si>
  <si>
    <t>มีขนาดและพื้นที่ใช้งานสะดวกต่อการเอื้อมจับ (พื้นที่ว่างด้านข้างสำหรับการเคลื่อนไหวร่างกายที่สบาย และออกแบบจัดวางเอกสารให้สามารถให้บริการได้อย่างรวดเร็ว</t>
  </si>
  <si>
    <t>มีห้องน้ำที่สะอาด และถูกสุขลักษณะ</t>
  </si>
  <si>
    <t>มีการจัดให้มีระบบคิว เพื่อให้บริการได้อย่างเป็นธรรม</t>
  </si>
  <si>
    <t>เกณฑ์ที่ 1 ด้านกายภาพ</t>
  </si>
  <si>
    <t xml:space="preserve">                 เวลาเปิดให้บริการ</t>
  </si>
  <si>
    <t xml:space="preserve">                 สถานที่บริการ</t>
  </si>
  <si>
    <t>มีการออกแบบสถานที่คำนึงถึงผู้พิการ สตรีมีครรภ์ และผู้สูงอายุ เช่น จุดให้บริการอยู่ชั้น 1 (กรณีไม่มีลิฟท์) มีทางลาดสำหรับรถเข็น มีพื้นที่ว่างใต้เคาน์เตอร์ให้รถเข็นคนพิการสามารถเข้าได้โดยไม่มีสิ่งกีดขวาง เป็นต้น</t>
  </si>
  <si>
    <t xml:space="preserve">                 พื้นที่ให้บริการ</t>
  </si>
  <si>
    <t xml:space="preserve">                  การจัดเตรียมวัสดุ/อุปกรณ์ หรือสิ่งอำนวยความสะดวกอื่นๆ</t>
  </si>
  <si>
    <t xml:space="preserve">                  ระบบคิว/จุดแรกรับ</t>
  </si>
  <si>
    <t xml:space="preserve">                  ระบบการประเมินความพึงพอใจ</t>
  </si>
  <si>
    <t xml:space="preserve">การให้บริการนอกเวลาราชการ หรือตามเวลาที่สอดคล้องกับผลการสำรวจความต้องการของผู้รับบริการในแต่ละพื้นที่ เช่น
- วันจันทร์ - ศุกร์ (เวลา 17.00 - 19.00 น.)
- วัน - เวลาราชการ แต่เพิ่มเวลาพักเที่ยง วันเสาร์-อาทิตย์ (เวลา 09.00 - 12.00 น.) เป็นต้น  
</t>
  </si>
  <si>
    <t>มีการจัดให้มีแสงสว่างอย่างเพียงพอ ณ บริเวณสถานที่บริการ</t>
  </si>
  <si>
    <t xml:space="preserve">เกณฑ์พื้นฐาน  มี 34 ข้อ ข้อละ 1 คะแนน  รวม 34 คะแนน 
    ** ต้องดำเนินการให้ครบทุกข้อ **
</t>
  </si>
  <si>
    <t xml:space="preserve">                                                                                                                                            *ให้ใส่ผลการประเมิน กรณีผ่าน = 1  กรณีไม่ผ่าน = 0</t>
  </si>
  <si>
    <t>ผลการประเมิน
เกณฑ์พื้นฐาน</t>
  </si>
  <si>
    <t>ผลการประเมิน
เกณฑ์ขั้นสูง</t>
  </si>
  <si>
    <t xml:space="preserve">                                    เกณฑ์ขั้นสูง  มี 18 ข้อ ข้อละ 2 คะแนน  รวม 36 คะแนน                                        (ต้องดำเนินการให้ได้อย่างน้อย 20 คะแนน)</t>
  </si>
  <si>
    <t>มีระบบจัดเก็บข้อมูลและระบบวิเคราะห์ฐานข้อมูลสอดคล้องกับความต้องการใช้งานเพื่ออำนวยความสะดวกในการปฏิบัติ และพัฒนาปรับปรุงการให้บริการ</t>
  </si>
  <si>
    <t xml:space="preserve">มีจุดแรกรับ ในการช่วยอำนวยความสะดวกต่าง ๆ เช่น คัดกรองผู้รับบริการ ให้คำแนะนำในการขอรับบริการ หรือช่วยเตรียมเอกสาร กรอกแบบฟอร์มต่างๆ เพื่อเพิ่มประสิทธิภาพในการบริการและลดระยะเวลารอคอย </t>
  </si>
  <si>
    <t xml:space="preserve">ผลการประเมิน
</t>
  </si>
  <si>
    <t xml:space="preserve">เป็นผลการประเมินจากคณะทำงานฯ </t>
  </si>
  <si>
    <r>
      <t>เกณฑ์ที่ 1 ด้านกายภาพ ประกอบไปด้วยเกณฑ์ทั้งหมด 13 ข้อ ซึ่งจะต้องดำเนินการให้</t>
    </r>
    <r>
      <rPr>
        <b/>
        <u/>
        <sz val="20"/>
        <rFont val="TH Sarabun New"/>
        <family val="2"/>
      </rPr>
      <t xml:space="preserve">ครบทั้ง 13 ข้อ (ไม่มีคะแนน) </t>
    </r>
  </si>
  <si>
    <t>ต้องได้ 34 %</t>
  </si>
  <si>
    <t>ต้องได้อย่างน้อย 20%</t>
  </si>
  <si>
    <t>ต้องได้อย่างน้อย 16%</t>
  </si>
  <si>
    <t>สรุปผลการประเมินแต่ละด้าน</t>
  </si>
  <si>
    <t>(หมายเหตุ ถ้าขึ้นว่า "ไม่ผ่าน" ในช่องนี้ หมายถึงไม่ผ่านตามเกณฑ์ GECC เนื่องจากคะแนนเกณฑ์พื้นฐานทำได้ไม่ครบทุกข้อ)</t>
  </si>
  <si>
    <t>(หมายเหตุ ถ้าขึ้นว่า "ไม่ผ่าน" ในช่องนี้ หมายถึงไม่ผ่านตามเกณฑ์ GECC เนื่องจากคะแนนเกณฑ์ขั้นสูงทำได้ไม่ครบตามเกณฑ์)</t>
  </si>
  <si>
    <t>(หมายเหตุ ถ้าขึ้นว่า "ไม่ผ่าน" ในช่องนี้ หมายถึงไม่ผ่านตามเกณฑ์ GECC เนื่องจากคะแนนด้านผลลัพธ์ทำได้ไม่ครบตามเกณฑ์)</t>
  </si>
  <si>
    <t>คะเเนนด้านผลลัพธ์ (เต็ม 30 )</t>
  </si>
  <si>
    <t>ถือว่า</t>
  </si>
  <si>
    <t>สรุปผลการประเมินไม่ผ่าน</t>
  </si>
  <si>
    <t>แบบฟอร์มการพัฒนามาตรฐานการให้บริการของกรมสรรพสามิต ตามแนวทางศูนย์ราชการสะดวก (Government Easy Contact Center : GECC)
ประจำปี พ.ศ. 2562</t>
  </si>
  <si>
    <t>มีการออกแบบอาคารหรือสถานที่ให้มีอุปกรณ์สิ่งอำนวยความสะดวกหรือบริการเพื่อให้คนพิการสามารถเข้าถึงได้อย่างน้อย 11 รายการ ตามข้อ 5 ของกฎกระทรวงการพัฒนาสังคมและความมั่นคงของมนุษย์</t>
  </si>
  <si>
    <t>เกิดผลลัพธ์ความพึงพอใจของผู้รับบริการไม่น้อยกว่าร้อยละ 80</t>
  </si>
  <si>
    <t>มีระบบการติดตามการให้บริการที่ชัดเจน ทั้งนี้ กรณีเกิดปัญหาอาจมีการจัดชุดเฉพาะกิจลงไปในพื้นที่ปัญหาตามความเหมาะสม</t>
  </si>
  <si>
    <t>มีการรวบรวมข้อมูลจากผู้ปฏิบัติงาน ผู้รับบริการ และผู้ที่เกี่ยวข้อง เข้าระบบฐานข้อมูลได้อย่างครอบคลุม ถูกต้อง และทันสมัย รวมถึงการนำผลการวิเคราะห์ข้อมูลไปใช้ปรับปรุงระบบฐานข้อมูลและพัฒนาระบบการให้บริการต่อไป</t>
  </si>
  <si>
    <t>มีระบบเทคโนโลยีสารสนเทศให้ผู้บฏิบัติงานหรือผู้เกี่ยวข้องสามารถค้นหาข้อมูลการให้บริการได้อย่างสะดวก รวดเร็ว โดยเฉพาะเรื่องคำถาม คำตอบ และวิธีการแก้ไขปัญหา ในแต่ละสถานการณ์เพื่อช่วยสนับสนุนการปฏิบัติงานของเจ้าหน้าที่</t>
  </si>
  <si>
    <r>
      <t>มีการพัฒนาและดูแลรักษา</t>
    </r>
    <r>
      <rPr>
        <u/>
        <sz val="14"/>
        <color theme="1"/>
        <rFont val="TH SarabunIT๙"/>
        <family val="2"/>
      </rPr>
      <t>ระบบโทรศัพท์</t>
    </r>
    <r>
      <rPr>
        <sz val="14"/>
        <color theme="1"/>
        <rFont val="TH SarabunIT๙"/>
        <family val="2"/>
      </rPr>
      <t>ของเจ้าหน้าที่รับโทรศัพท์ให้มีคุณสมบัติดังนี้ มีความพร้อมใช้งานซึ่งเป็นระบบที่มีคุณภาพ ใช้งานได้เสียงฟังชัดเจน สามารถประสานแจ้งหน้าหน้าที่ที่เกี่ยวขอ้งเพื่อดำเนินการต่อไปได้ มีระบบเก็บข้อมูลของผู้รับบริการเพื่อช่วยในการสืบค้นข้อมูลประวัติการขอรับบริการ,ฃ  มีการจัดทำฐานข้อมูลครอบคลุมข้อมูลที่มีผู้รับบริการสอบถามและมีการปรับปรุงข้อมูลให้เป็นปัจจุบัน</t>
    </r>
  </si>
  <si>
    <r>
      <t>มีการพัฒนาและดูแลรักษาระบบโทรศัพท์</t>
    </r>
    <r>
      <rPr>
        <u/>
        <sz val="14"/>
        <color theme="1"/>
        <rFont val="TH SarabunIT๙"/>
        <family val="2"/>
      </rPr>
      <t xml:space="preserve"> Call Center</t>
    </r>
    <r>
      <rPr>
        <sz val="14"/>
        <color theme="1"/>
        <rFont val="TH SarabunIT๙"/>
        <family val="2"/>
      </rPr>
      <t xml:space="preserve"> ให้มีคุณสมบัติ ดังนี้ สามารถเลือกติดต่อกับเจ้าหน้าที่ได้หรือประสานส่งต่อ มีระบบเก็บข้อมูลของผู้รับบริการเพื่อช่วยในการสืบค้นข้อมูลประวัติการขอรับบริการ มีการจัดทำฐานข้อมูลครอบคลุมข้อมูลที่ผู้รับบริการสอบถาม และมีการปรับปรุงข้อมูลให้เป็นปัจจุบัน </t>
    </r>
  </si>
  <si>
    <t>ให้บริการเชื่อมโยงแบบเรียลไทม์ในทุกเวลาและสถานที่ วิเคราะห์ข้อมูลที่ซับซ้อนเพื่อช่วยการบริการให้สามารถตอบสนองต่อความต้องการประชาชนได้ทุกที่ ทุกเวลา ทุกช่องทาง ทุกอุปกรณ์</t>
  </si>
  <si>
    <t xml:space="preserve">คะแนนด้าน  ผลลัพธ์    (%) </t>
  </si>
  <si>
    <t>จำนวนหน่วยงานในการกำกับดูแลที่เสนอผลงาน เพื่อขอรับรองมาตรฐานการให้บริการของศูนย์ราชการสะดวก (GECC) ประจำปี 2563</t>
  </si>
  <si>
    <t xml:space="preserve">วิธีการตรวจติดตามและประเมินผลการดำเนินการตามมาตรฐานการให้บริการของกรมสรรพสามิต
ประจำปีงบประมาณ พ.ศ. 2562
</t>
  </si>
  <si>
    <t xml:space="preserve">คู่มือการตรวจติดตามและประเมินผลการดำเนินการตามมาตรฐานการให้บริการของกรมสรรพสามิต
ประจำปีงบประมาณ พ.ศ. 2562
</t>
  </si>
  <si>
    <t>เกณฑ์ที่ 2   ด้านคุณภาพ ประกอบไปด้วย</t>
  </si>
  <si>
    <t>คำอธิบาย</t>
  </si>
  <si>
    <r>
      <t xml:space="preserve">เกณฑ์ที่ 3   ด้านผลลัพธ์ เป็นผลการประเมินจากคณะทำงานฯ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จะต้องได้คะแนนอย่างน้อย 16 คะแนน จึงจะผ่าน)</t>
    </r>
  </si>
  <si>
    <r>
      <t xml:space="preserve">      เกณฑ์พื้นฐาน  มี 34 ข้อ ข้อละ 1 คะแนน  รวม 34 คะแนน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** ต้องดำเนินการให้ครบทุกข้อ **)</t>
    </r>
    <r>
      <rPr>
        <sz val="16"/>
        <color rgb="FFFF0000"/>
        <rFont val="TH Sarabun New"/>
        <family val="2"/>
      </rPr>
      <t xml:space="preserve">
</t>
    </r>
  </si>
  <si>
    <r>
      <t xml:space="preserve">      เกณฑ์ขั้นสูง  มี 18 ข้อ ข้อละ 2 คะแนน  รวม 36 คะแนน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</t>
    </r>
    <r>
      <rPr>
        <sz val="16"/>
        <color rgb="FF000000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>ต้องดำเนินการให้ได้อย่างน้อย 20 คะแนน</t>
    </r>
    <r>
      <rPr>
        <sz val="16"/>
        <color rgb="FFFF0000"/>
        <rFont val="TH Sarabun New"/>
        <family val="2"/>
      </rPr>
      <t>)</t>
    </r>
  </si>
  <si>
    <t xml:space="preserve">              คณะทำงานตรวจติดตามและประเมินผลการดำเนินการตามมาตรฐานการให้บริการของกรมสรรพสามิต ภาคที่ ๑ –๑๐ ดำเนินการตรวจประเมินมาตรฐานการให้บริการตามเกณฑ์มาตรฐานการให้บริการของศูนย์ราชการสะดวก ประจำปี พ.ศ. 2562  แก่ สำนักงานสรรพสามิตพื้นที่/พื้นที่สาขา ที่อยู่ภายใต้การกำกับดูแล โดยตรวจประเมินฯ ทั้งหมด 3 เกณฑ์ ได้แก่</t>
  </si>
  <si>
    <t>กรณีผ่านตามเกณฑ์ฯ     ระบบจะไม่มีข้อความแจ้งเตือน</t>
  </si>
  <si>
    <t>1. การประเมินตามเกณฑ์ฯ ในแต่ละข้อ</t>
  </si>
  <si>
    <t xml:space="preserve">        *ให้ใส่ผลการประเมิน กรณีผ่าน = 1  กรณีไม่ผ่าน = 0</t>
  </si>
  <si>
    <t>วิธีการตรวจประเมิน</t>
  </si>
  <si>
    <r>
      <t xml:space="preserve">             คณะทำงานฯ ตรวจประเมินโดยนำคะแนนที่ได้ในแต่ละข้อ กรอกลงใน </t>
    </r>
    <r>
      <rPr>
        <b/>
        <sz val="16"/>
        <color rgb="FF0066FF"/>
        <rFont val="TH Sarabun New"/>
        <family val="2"/>
      </rPr>
      <t>"แบบฟอร์มการพัฒนามาตรฐานการให้บริการของกรมสรรพสามิต ตามแนวทางศูนย์ราชการสะดวก (Government Easy Contact Center : GECC</t>
    </r>
    <r>
      <rPr>
        <sz val="16"/>
        <color theme="1"/>
        <rFont val="TH Sarabun New"/>
        <family val="2"/>
      </rPr>
      <t xml:space="preserve">)" ในช่อง </t>
    </r>
    <r>
      <rPr>
        <b/>
        <sz val="16"/>
        <color rgb="FFFF0000"/>
        <rFont val="TH Sarabun New"/>
        <family val="2"/>
      </rPr>
      <t>"ผลการประเมินจากคณะทำงานฯ"</t>
    </r>
    <r>
      <rPr>
        <sz val="16"/>
        <color theme="1"/>
        <rFont val="TH Sarabun New"/>
        <family val="2"/>
      </rPr>
      <t xml:space="preserve"> ของแต่ละสำนักงานสรรพสามิตพื้นที่/พื้นที่สาขา โดยให้ใส่ผลการประเมิน ดังนี้ กรณีผ่านตามเกณฑ์ฯ ให้ใส่ 1  กรณีไม่ผ่านตามเกณฑ์ ให้ใส่ 0 (ดังภาพ)</t>
    </r>
  </si>
  <si>
    <r>
      <t xml:space="preserve">กรณีไม่ผ่านตามเกณฑ์ฯ ในข้อนั้น ๆ       ระบบจะมีข้อความแจ้งเตือน โดยจะแสดงคำว่า </t>
    </r>
    <r>
      <rPr>
        <b/>
        <sz val="16"/>
        <color rgb="FFFF0000"/>
        <rFont val="TH Sarabun New"/>
        <family val="2"/>
      </rPr>
      <t xml:space="preserve">" ไม่ผ่าน" </t>
    </r>
    <r>
      <rPr>
        <b/>
        <sz val="16"/>
        <color theme="1"/>
        <rFont val="TH Sarabun New"/>
        <family val="2"/>
      </rPr>
      <t>เพื่อจะได้ทราบว่า มีข้อใดที่ต้องดำเนินการปรับปรุงแก้ไขให้เป็นไปตามเกณฑ์ฯ  และให้ดำเนินการปรับปรุงให้เป็นไปตามเกณฑ์ฯ</t>
    </r>
  </si>
  <si>
    <t>2. สรุปผลการประเมินจะแบ่งออกเป็น 3 เกณฑ์</t>
  </si>
  <si>
    <t xml:space="preserve">คะแนนเกณฑ์พื้นฐาน (เต็ม 34) </t>
  </si>
  <si>
    <t>(สำนักงานสรรพสามิตพื้นที่/พื้นที่สาขา ที่จะเข้าร่วมการรับรองฯ ปี 2563 ต้องดำเนินการให้ได้อย่างน้อย 20 คะแนน)</t>
  </si>
  <si>
    <t>คะแนนเกณฑ์ขั้นสูง (เต็ม 36 )</t>
  </si>
  <si>
    <t>(สำนักงานสรรพสามิตพื้นที่/พื้นที่สาขา ที่จะเข้าร่วมการรับรองฯ ปี 2563 จะต้องได้คะแนนอย่างน้อย 16 คะแนน จึงจะผ่าน)</t>
  </si>
  <si>
    <t>(สำนักงานสรรพสามิตพื้นที่/พื้นที่สาขา ที่จะเข้าร่วมการรับรองฯ ปี 2563 ** ต้องดำเนินการให้ครบทุกข้อ **)</t>
  </si>
  <si>
    <t>ในช่อง สรุปผลการประเมิน จะไม่ขึ้นข้อความใดๆ</t>
  </si>
  <si>
    <r>
      <t xml:space="preserve">ตัวอย่าง คะแนนกรณีสำนักงานสรรพสามิตพื้นที่/พื้นที่สาขา </t>
    </r>
    <r>
      <rPr>
        <b/>
        <u/>
        <sz val="16"/>
        <color rgb="FFFF0000"/>
        <rFont val="TH Sarabun New"/>
        <family val="2"/>
      </rPr>
      <t>ไม่ผ่านตามเกณฑ์</t>
    </r>
    <r>
      <rPr>
        <b/>
        <u/>
        <sz val="16"/>
        <color theme="1"/>
        <rFont val="TH Sarabun New"/>
        <family val="2"/>
      </rPr>
      <t xml:space="preserve">ฯ โปรแกรมจะขึ้น คำว่า </t>
    </r>
    <r>
      <rPr>
        <b/>
        <u/>
        <sz val="16"/>
        <color rgb="FFFF0000"/>
        <rFont val="TH Sarabun New"/>
        <family val="2"/>
      </rPr>
      <t>"ไม่ผ่าน</t>
    </r>
    <r>
      <rPr>
        <b/>
        <u/>
        <sz val="16"/>
        <color theme="1"/>
        <rFont val="TH Sarabun New"/>
        <family val="2"/>
      </rPr>
      <t xml:space="preserve">" ในช่องใดช่องหนึ่ง หรือทั้ง 3 ช่อง นั้นหมายความว่า สำนักงานสรรพสามิตพื้นที่/พื้นที่สาขานั้นๆ </t>
    </r>
    <r>
      <rPr>
        <b/>
        <u/>
        <sz val="16"/>
        <color rgb="FFFF0000"/>
        <rFont val="TH Sarabun New"/>
        <family val="2"/>
      </rPr>
      <t>ไม่ผ่านตามเกณฑ์ ฯ GECC แม้ว่า จะผ่าน 1 เกณฑ์ก็ตาม</t>
    </r>
  </si>
  <si>
    <t>3. ผลสรุปคะแนนประเมินการพัฒนามาตรฐานการให้บริการของกรมสรรพสามิตของสำนักงานสรรพสามิตพื้นที่/พื้นที่สาขา ภายใต้การกำกับดูแลของแต่ละสำนักงานสรรพสามิตภาค</t>
  </si>
  <si>
    <t xml:space="preserve">2. คณะทำงานฯ จะต้องคัดเลือก สำนักงานสรรพสามิตพื้นที่/พื้นที่สาขา เพื่อเข้าส่งเข้าร่วมการรับรองมาตรฐานฯ ศูนย์ราชการสะดวก ประจำปี พ.ศ. 2563 </t>
  </si>
  <si>
    <t xml:space="preserve">3. คณะทำงานฯ จะต้องแจ้งคะแนนผลการตรวจประเมิน แก่ สำนักงานสรรพสามิตพื้นที่ เพื่อรายงานการตรวจประเมิน แก่ กลุ่มพัฒนาระบบบริหารต่อไป </t>
  </si>
  <si>
    <r>
      <t xml:space="preserve">เกณฑ์ที่ 1   ด้านกายภาพ ประกอบไปด้วยเกณฑ์ทั้งหมด 13 ข้อ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จ</t>
    </r>
    <r>
      <rPr>
        <sz val="16"/>
        <color rgb="FFFF0000"/>
        <rFont val="TH Sarabun New"/>
        <family val="2"/>
      </rPr>
      <t>ะ</t>
    </r>
    <r>
      <rPr>
        <b/>
        <sz val="16"/>
        <color rgb="FFFF0000"/>
        <rFont val="TH Sarabun New"/>
        <family val="2"/>
      </rPr>
      <t>ต้องดำเนินการให้ครบทั้ง 13 ข้อ</t>
    </r>
    <r>
      <rPr>
        <sz val="16"/>
        <color theme="1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 xml:space="preserve">(ไม่มีคะแนน)) </t>
    </r>
  </si>
  <si>
    <t xml:space="preserve">โปรแกรมจะคำนวณคะแนนในรูปแบบของ % ตามเกณฑ์ฯ แต่ละด้าน </t>
  </si>
  <si>
    <t>โดยแบ่งเป็น</t>
  </si>
  <si>
    <r>
      <t xml:space="preserve">ตัวอย่าง คะแนนกรณีสำนักงานสรรพสามิตพื้นที่/พื้นที่สาขา ผ่านตามเกณฑ์ฯ โปรแกรมจะขึ้น คำว่า </t>
    </r>
    <r>
      <rPr>
        <b/>
        <u/>
        <sz val="16"/>
        <color rgb="FF00B050"/>
        <rFont val="TH Sarabun New"/>
        <family val="2"/>
      </rPr>
      <t>"ผ่าน"</t>
    </r>
    <r>
      <rPr>
        <b/>
        <u/>
        <sz val="16"/>
        <color theme="1"/>
        <rFont val="TH Sarabun New"/>
        <family val="2"/>
      </rPr>
      <t xml:space="preserve"> ทั้ง 3 ช่อง นั้นหมายความว่า สำนักงานสรรพสามิตพื้นที่/พื้นที่สาขานั้นๆ ผ่านตามเกณฑ์ ฯ GECC</t>
    </r>
  </si>
  <si>
    <r>
      <t>1. โปรแกรมจะคำนวณคะแนนประเมิน ฯ ของแต่ละสำนักงานสรรพสามิตพื้นที่/พื้นที่สาขา ในแต่ละหน้า และจะสรุปรวมในหน้า</t>
    </r>
    <r>
      <rPr>
        <b/>
        <sz val="16"/>
        <color rgb="FF0000FF"/>
        <rFont val="TH Sarabun New"/>
        <family val="2"/>
      </rPr>
      <t xml:space="preserve"> "ตารางสรุปคะแนน"</t>
    </r>
  </si>
  <si>
    <t>ที่มาและความสำคัญ</t>
  </si>
  <si>
    <t>ง</t>
  </si>
  <si>
    <t>หน่วยงานในการกำกับดูแลของสำนักงานสรรพสามิตภาคที่ 9</t>
  </si>
  <si>
    <t>สำนักงานสรรพสามิตพื้นที่ตรัง</t>
  </si>
  <si>
    <t>สำนักงานสรรพสามิตพื้นที่ตรังสาขาเมืองตรัง</t>
  </si>
  <si>
    <t>สำนักงานสรรพสามิตพื้นที่ตรังสาขากันตัง</t>
  </si>
  <si>
    <t>สำนักงานสรรพสามิตพื้นที่นราธิวาส</t>
  </si>
  <si>
    <t xml:space="preserve">สำนักงานสรรพสามิตพื้นที่นราธิวาสสาขาเมือง </t>
  </si>
  <si>
    <t>สำนักงานสรรพสามิตพื้นที่นราธิวาสสาขาระแงะ</t>
  </si>
  <si>
    <t>สำนักงานสรรพสามิตพื้นที่นราธิวาส สาขาสุไหงโก-ลก</t>
  </si>
  <si>
    <t>สำนักงานสรรสพามิตพื้นที่ปัตตานี</t>
  </si>
  <si>
    <t xml:space="preserve">สำนักงานสรรพสามิตพื้นที่ปัตตานีสาขาเมือง </t>
  </si>
  <si>
    <t>สำนักงานสรรพสามิตพื้นที่ปัตตานีสาขามายอ</t>
  </si>
  <si>
    <t>สำนักงานสรรพสามิตพื้นที่พัทลุง</t>
  </si>
  <si>
    <t xml:space="preserve">สำนักงานสรรพสามิตพื้นที่พัทลุงสาขาเมืองพัทลุง </t>
  </si>
  <si>
    <t>สำนักงานสรรพสามิตพื้นที่พัทลุงสาขาตะโหมด</t>
  </si>
  <si>
    <t>สำนักงานสรรพสามิตพื้นที่ยะลา</t>
  </si>
  <si>
    <t xml:space="preserve">สำนักงานสรรพสามิตพื้นที่ยะลาสาขาเมือง </t>
  </si>
  <si>
    <t>สำนักงานสรรพสามิตพื้นที่ยะลาสาขาเบตง</t>
  </si>
  <si>
    <t>สำนักงานสรรพสามิตพื้นที่สงขลา</t>
  </si>
  <si>
    <t xml:space="preserve">สำนักงานสรรพสามิตพื้นที่สงขลาสาขาเมือง </t>
  </si>
  <si>
    <t xml:space="preserve">สำนักงานสรรพสามิตพื้นที่สงขลาสาขาหาดใหญ่ </t>
  </si>
  <si>
    <t xml:space="preserve">สำนักงานสรรพสามิตพื้นที่สงขลาสาขาสะเดา </t>
  </si>
  <si>
    <t>สำนักงานสรรพสามิตพื้นที่สตูล</t>
  </si>
  <si>
    <t>ค่าเฉลี่ย (ตรัง)</t>
  </si>
  <si>
    <t>ค่าเฉลี่ย (ปัตตานี)</t>
  </si>
  <si>
    <t>ค่าเฉลี่ย (ยะลา)</t>
  </si>
  <si>
    <t>ค่าเฉลี่ย (พัทลุง)</t>
  </si>
  <si>
    <t>ค่าเฉลี่ย (นราธิวาส)</t>
  </si>
  <si>
    <t>ค่าเฉลี่ย (สงขลา)</t>
  </si>
  <si>
    <t>ประจำปีงบประมาณ พ.ศ. ๒๕๖๒ (ฉบับปรับปรุง)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</si>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</sst>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D00041E]0"/>
    <numFmt numFmtId="165" formatCode="0.0%"/>
    <numFmt numFmtId="166" formatCode="[$-D00041E]0.0"/>
  </numFmts>
  <fonts count="65">
    <font>
      <sz val="11"/>
      <color theme="1"/>
      <name val="Calibri"/>
      <family val="2"/>
      <charset val="222"/>
      <scheme val="minor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6"/>
      <color theme="1"/>
      <name val="Wingdings"/>
      <charset val="2"/>
    </font>
    <font>
      <sz val="12"/>
      <color theme="1"/>
      <name val="Wingdings"/>
      <charset val="2"/>
    </font>
    <font>
      <sz val="11"/>
      <color theme="1"/>
      <name val="Calibri"/>
      <family val="2"/>
      <charset val="222"/>
      <scheme val="minor"/>
    </font>
    <font>
      <b/>
      <sz val="15"/>
      <color theme="1"/>
      <name val="TH SarabunPSK"/>
      <family val="2"/>
    </font>
    <font>
      <b/>
      <sz val="12"/>
      <color theme="1"/>
      <name val="TH SarabunPSK"/>
      <family val="2"/>
    </font>
    <font>
      <sz val="11"/>
      <color theme="1"/>
      <name val="TH SarabunPSK"/>
      <family val="2"/>
    </font>
    <font>
      <sz val="12"/>
      <color theme="1"/>
      <name val="TH SarabunPSK"/>
      <family val="2"/>
    </font>
    <font>
      <sz val="12"/>
      <color rgb="FFFF0000"/>
      <name val="TH SarabunPSK"/>
      <family val="2"/>
    </font>
    <font>
      <sz val="12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2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u/>
      <sz val="14"/>
      <color theme="1"/>
      <name val="TH SarabunIT๙"/>
      <family val="2"/>
    </font>
    <font>
      <sz val="14"/>
      <color rgb="FFFF0000"/>
      <name val="TH SarabunIT๙"/>
      <family val="2"/>
    </font>
    <font>
      <b/>
      <sz val="14"/>
      <color rgb="FFFF0000"/>
      <name val="TH SarabunIT๙"/>
      <family val="2"/>
    </font>
    <font>
      <b/>
      <sz val="14"/>
      <color rgb="FF00B050"/>
      <name val="TH SarabunIT๙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20"/>
      <color theme="1"/>
      <name val="TH Sarabun New"/>
      <family val="2"/>
    </font>
    <font>
      <b/>
      <sz val="20"/>
      <color rgb="FFFF0000"/>
      <name val="TH Sarabun New"/>
      <family val="2"/>
    </font>
    <font>
      <sz val="20"/>
      <color theme="1"/>
      <name val="TH Sarabun New"/>
      <family val="2"/>
    </font>
    <font>
      <sz val="20"/>
      <color rgb="FF000000"/>
      <name val="TH Sarabun New"/>
      <family val="2"/>
    </font>
    <font>
      <b/>
      <sz val="20"/>
      <color rgb="FF000000"/>
      <name val="TH Sarabun New"/>
      <family val="2"/>
    </font>
    <font>
      <b/>
      <sz val="20"/>
      <color theme="0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u/>
      <sz val="20"/>
      <name val="TH Sarabun New"/>
      <family val="2"/>
    </font>
    <font>
      <b/>
      <sz val="14"/>
      <color theme="0"/>
      <name val="TH SarabunIT๙"/>
    </font>
    <font>
      <b/>
      <sz val="18"/>
      <color rgb="FF000000"/>
      <name val="TH Sarabun New"/>
      <family val="2"/>
    </font>
    <font>
      <b/>
      <sz val="26"/>
      <color theme="0"/>
      <name val="TH Sarabun New"/>
      <family val="2"/>
    </font>
    <font>
      <b/>
      <sz val="20"/>
      <color theme="0"/>
      <name val="TH SarabunIT๙"/>
      <family val="2"/>
    </font>
    <font>
      <b/>
      <sz val="16"/>
      <color theme="0"/>
      <name val="TH SarabunIT๙"/>
    </font>
    <font>
      <b/>
      <sz val="18"/>
      <color theme="0"/>
      <name val="TH SarabunIT๙"/>
    </font>
    <font>
      <b/>
      <sz val="16"/>
      <color rgb="FF00B050"/>
      <name val="TH SarabunIT๙"/>
    </font>
    <font>
      <b/>
      <sz val="14"/>
      <color rgb="FFFF0000"/>
      <name val="TH SarabunIT๙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0066FF"/>
      <name val="TH Sarabun New"/>
      <family val="2"/>
    </font>
    <font>
      <b/>
      <u/>
      <sz val="16"/>
      <color theme="1"/>
      <name val="TH Sarabun New"/>
      <family val="2"/>
    </font>
    <font>
      <sz val="11"/>
      <color theme="1"/>
      <name val="TH SarabunIT๙"/>
      <family val="2"/>
    </font>
    <font>
      <b/>
      <sz val="11"/>
      <color rgb="FF00B050"/>
      <name val="TH SarabunIT๙"/>
      <family val="2"/>
    </font>
    <font>
      <b/>
      <sz val="11"/>
      <color theme="1"/>
      <name val="TH SarabunIT๙"/>
      <family val="2"/>
    </font>
    <font>
      <b/>
      <u/>
      <sz val="16"/>
      <color rgb="FFFF0000"/>
      <name val="TH Sarabun New"/>
      <family val="2"/>
    </font>
    <font>
      <b/>
      <u/>
      <sz val="16"/>
      <color theme="0"/>
      <name val="TH Sarabun New"/>
      <family val="2"/>
    </font>
    <font>
      <sz val="16"/>
      <color theme="0"/>
      <name val="TH Sarabun New"/>
      <family val="2"/>
    </font>
    <font>
      <b/>
      <u/>
      <sz val="16"/>
      <color rgb="FF00B050"/>
      <name val="TH Sarabun New"/>
      <family val="2"/>
    </font>
    <font>
      <b/>
      <sz val="16"/>
      <color rgb="FF0000FF"/>
      <name val="TH Sarabun New"/>
      <family val="2"/>
    </font>
    <font>
      <sz val="9"/>
      <color theme="1"/>
      <name val="TH SarabunIT๙"/>
    </font>
    <font>
      <b/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1"/>
      <color theme="0"/>
      <name val="TH SarabunPSK"/>
      <family val="2"/>
    </font>
    <font>
      <sz val="11"/>
      <color theme="0"/>
      <name val="Calibri"/>
      <family val="2"/>
      <charset val="222"/>
      <scheme val="minor"/>
    </font>
    <font>
      <b/>
      <sz val="12"/>
      <color theme="0"/>
      <name val="TH SarabunPSK"/>
      <family val="2"/>
    </font>
    <font>
      <b/>
      <sz val="14"/>
      <color theme="0"/>
      <name val="TH SarabunPSK"/>
      <family val="2"/>
    </font>
    <font>
      <b/>
      <sz val="11"/>
      <color theme="0"/>
      <name val="TH SarabunPSK"/>
      <family val="2"/>
    </font>
    <font>
      <sz val="24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C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/>
    </xf>
    <xf numFmtId="165" fontId="2" fillId="0" borderId="1" xfId="1" applyNumberFormat="1" applyFont="1" applyBorder="1" applyAlignment="1">
      <alignment horizontal="center"/>
    </xf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8" fillId="2" borderId="0" xfId="0" applyFont="1" applyFill="1"/>
    <xf numFmtId="0" fontId="11" fillId="0" borderId="0" xfId="0" applyFont="1" applyBorder="1"/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/>
    <xf numFmtId="0" fontId="0" fillId="0" borderId="0" xfId="0" applyAlignment="1">
      <alignment horizontal="left"/>
    </xf>
    <xf numFmtId="0" fontId="12" fillId="0" borderId="0" xfId="0" applyFont="1" applyAlignment="1">
      <alignment horizontal="left" wrapText="1"/>
    </xf>
    <xf numFmtId="165" fontId="9" fillId="0" borderId="1" xfId="1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0" fontId="0" fillId="0" borderId="0" xfId="0" applyFill="1"/>
    <xf numFmtId="0" fontId="15" fillId="0" borderId="1" xfId="0" applyFont="1" applyFill="1" applyBorder="1" applyAlignment="1">
      <alignment horizontal="left" vertical="center" wrapText="1"/>
    </xf>
    <xf numFmtId="0" fontId="8" fillId="0" borderId="0" xfId="0" applyFont="1" applyFill="1"/>
    <xf numFmtId="0" fontId="9" fillId="0" borderId="1" xfId="0" applyFont="1" applyFill="1" applyBorder="1" applyAlignment="1">
      <alignment horizontal="left" vertical="center" wrapText="1"/>
    </xf>
    <xf numFmtId="0" fontId="11" fillId="0" borderId="0" xfId="0" applyFont="1" applyFill="1"/>
    <xf numFmtId="0" fontId="9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165" fontId="9" fillId="0" borderId="5" xfId="1" applyNumberFormat="1" applyFont="1" applyFill="1" applyBorder="1" applyAlignment="1">
      <alignment horizontal="center" vertical="center"/>
    </xf>
    <xf numFmtId="165" fontId="14" fillId="0" borderId="5" xfId="1" applyNumberFormat="1" applyFont="1" applyFill="1" applyBorder="1" applyAlignment="1">
      <alignment horizontal="center" vertical="center"/>
    </xf>
    <xf numFmtId="2" fontId="10" fillId="0" borderId="5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" fillId="0" borderId="0" xfId="0" applyFont="1" applyAlignment="1">
      <alignment vertical="top"/>
    </xf>
    <xf numFmtId="0" fontId="16" fillId="0" borderId="1" xfId="0" applyFont="1" applyBorder="1" applyAlignment="1">
      <alignment vertical="top" wrapText="1"/>
    </xf>
    <xf numFmtId="166" fontId="2" fillId="0" borderId="1" xfId="0" applyNumberFormat="1" applyFont="1" applyBorder="1" applyAlignment="1">
      <alignment horizontal="center" vertical="top"/>
    </xf>
    <xf numFmtId="166" fontId="17" fillId="0" borderId="1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vertical="top" wrapText="1"/>
    </xf>
    <xf numFmtId="0" fontId="29" fillId="0" borderId="1" xfId="0" applyFont="1" applyBorder="1"/>
    <xf numFmtId="0" fontId="29" fillId="0" borderId="1" xfId="0" applyFont="1" applyBorder="1" applyAlignment="1">
      <alignment wrapText="1"/>
    </xf>
    <xf numFmtId="0" fontId="29" fillId="0" borderId="1" xfId="0" applyFont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9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64" fontId="1" fillId="4" borderId="1" xfId="0" applyNumberFormat="1" applyFont="1" applyFill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top"/>
    </xf>
    <xf numFmtId="0" fontId="2" fillId="0" borderId="5" xfId="0" applyFont="1" applyBorder="1" applyAlignment="1">
      <alignment horizontal="center"/>
    </xf>
    <xf numFmtId="164" fontId="17" fillId="4" borderId="7" xfId="0" applyNumberFormat="1" applyFont="1" applyFill="1" applyBorder="1" applyAlignment="1">
      <alignment horizontal="center" vertical="top"/>
    </xf>
    <xf numFmtId="164" fontId="17" fillId="4" borderId="1" xfId="0" applyNumberFormat="1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top"/>
    </xf>
    <xf numFmtId="0" fontId="40" fillId="6" borderId="1" xfId="0" applyFont="1" applyFill="1" applyBorder="1" applyAlignment="1">
      <alignment horizontal="center"/>
    </xf>
    <xf numFmtId="10" fontId="40" fillId="6" borderId="1" xfId="1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24" fillId="0" borderId="0" xfId="0" applyFont="1" applyAlignment="1">
      <alignment horizontal="center" vertical="top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2" fillId="0" borderId="0" xfId="0" applyFont="1" applyAlignment="1">
      <alignment horizontal="center" vertical="center"/>
    </xf>
    <xf numFmtId="0" fontId="46" fillId="0" borderId="0" xfId="0" applyFont="1"/>
    <xf numFmtId="0" fontId="3" fillId="0" borderId="5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3" fillId="0" borderId="0" xfId="0" applyFont="1" applyAlignment="1">
      <alignment horizontal="left" wrapText="1"/>
    </xf>
    <xf numFmtId="0" fontId="44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1" fillId="6" borderId="7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3" fillId="0" borderId="0" xfId="0" applyFont="1" applyFill="1"/>
    <xf numFmtId="0" fontId="51" fillId="6" borderId="2" xfId="0" applyFont="1" applyFill="1" applyBorder="1"/>
    <xf numFmtId="0" fontId="52" fillId="6" borderId="4" xfId="0" applyFont="1" applyFill="1" applyBorder="1"/>
    <xf numFmtId="0" fontId="23" fillId="0" borderId="0" xfId="0" applyFont="1" applyAlignment="1">
      <alignment horizontal="center" vertical="center"/>
    </xf>
    <xf numFmtId="0" fontId="0" fillId="0" borderId="0" xfId="0" applyBorder="1"/>
    <xf numFmtId="0" fontId="56" fillId="0" borderId="0" xfId="0" applyFont="1" applyBorder="1"/>
    <xf numFmtId="0" fontId="55" fillId="0" borderId="0" xfId="0" applyFont="1" applyBorder="1" applyAlignment="1">
      <alignment horizontal="left" vertical="center"/>
    </xf>
    <xf numFmtId="0" fontId="57" fillId="6" borderId="0" xfId="0" applyFont="1" applyFill="1"/>
    <xf numFmtId="0" fontId="58" fillId="6" borderId="0" xfId="0" applyFont="1" applyFill="1"/>
    <xf numFmtId="0" fontId="59" fillId="6" borderId="0" xfId="0" applyFont="1" applyFill="1"/>
    <xf numFmtId="0" fontId="60" fillId="6" borderId="0" xfId="0" applyFont="1" applyFill="1"/>
    <xf numFmtId="0" fontId="9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165" fontId="9" fillId="7" borderId="1" xfId="1" applyNumberFormat="1" applyFont="1" applyFill="1" applyBorder="1" applyAlignment="1">
      <alignment horizontal="center" vertical="center"/>
    </xf>
    <xf numFmtId="165" fontId="14" fillId="7" borderId="1" xfId="1" applyNumberFormat="1" applyFont="1" applyFill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 vertical="center"/>
    </xf>
    <xf numFmtId="1" fontId="64" fillId="6" borderId="1" xfId="0" applyNumberFormat="1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9" fillId="0" borderId="0" xfId="0" applyFont="1"/>
    <xf numFmtId="0" fontId="57" fillId="6" borderId="0" xfId="0" applyFont="1" applyFill="1" applyAlignment="1">
      <alignment horizontal="center" vertical="top" wrapText="1"/>
    </xf>
    <xf numFmtId="0" fontId="57" fillId="6" borderId="0" xfId="0" applyFont="1" applyFill="1" applyAlignment="1">
      <alignment horizontal="center" vertical="center"/>
    </xf>
    <xf numFmtId="0" fontId="12" fillId="0" borderId="0" xfId="0" applyFont="1" applyAlignment="1">
      <alignment horizontal="left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3" fillId="0" borderId="0" xfId="0" applyFont="1" applyAlignment="1">
      <alignment horizontal="left" wrapText="1"/>
    </xf>
    <xf numFmtId="0" fontId="31" fillId="6" borderId="11" xfId="0" applyFont="1" applyFill="1" applyBorder="1" applyAlignment="1">
      <alignment horizontal="center" vertical="top" wrapText="1"/>
    </xf>
    <xf numFmtId="0" fontId="31" fillId="6" borderId="5" xfId="0" applyFont="1" applyFill="1" applyBorder="1" applyAlignment="1">
      <alignment horizontal="center" vertical="top" wrapText="1"/>
    </xf>
    <xf numFmtId="0" fontId="31" fillId="6" borderId="14" xfId="0" applyFont="1" applyFill="1" applyBorder="1" applyAlignment="1">
      <alignment horizontal="center" vertical="top" wrapText="1"/>
    </xf>
    <xf numFmtId="0" fontId="31" fillId="6" borderId="12" xfId="0" applyFont="1" applyFill="1" applyBorder="1" applyAlignment="1">
      <alignment horizontal="center" vertical="center"/>
    </xf>
    <xf numFmtId="0" fontId="31" fillId="6" borderId="6" xfId="0" applyFont="1" applyFill="1" applyBorder="1" applyAlignment="1">
      <alignment horizontal="center" vertical="center"/>
    </xf>
    <xf numFmtId="0" fontId="31" fillId="6" borderId="15" xfId="0" applyFont="1" applyFill="1" applyBorder="1" applyAlignment="1">
      <alignment horizontal="center" vertical="center"/>
    </xf>
    <xf numFmtId="0" fontId="61" fillId="6" borderId="0" xfId="0" applyFont="1" applyFill="1" applyBorder="1" applyAlignment="1">
      <alignment horizontal="center" vertical="center" wrapText="1"/>
    </xf>
    <xf numFmtId="0" fontId="61" fillId="6" borderId="1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1" fillId="6" borderId="8" xfId="0" applyFont="1" applyFill="1" applyBorder="1" applyAlignment="1">
      <alignment horizontal="center" vertical="center"/>
    </xf>
    <xf numFmtId="0" fontId="61" fillId="6" borderId="9" xfId="0" applyFont="1" applyFill="1" applyBorder="1" applyAlignment="1">
      <alignment horizontal="center" vertical="center"/>
    </xf>
    <xf numFmtId="0" fontId="61" fillId="6" borderId="7" xfId="0" applyFont="1" applyFill="1" applyBorder="1" applyAlignment="1">
      <alignment horizontal="center" vertical="center"/>
    </xf>
    <xf numFmtId="0" fontId="62" fillId="6" borderId="8" xfId="0" applyFont="1" applyFill="1" applyBorder="1" applyAlignment="1">
      <alignment horizontal="center" vertical="center"/>
    </xf>
    <xf numFmtId="0" fontId="62" fillId="6" borderId="9" xfId="0" applyFont="1" applyFill="1" applyBorder="1" applyAlignment="1">
      <alignment horizontal="center" vertical="center"/>
    </xf>
    <xf numFmtId="0" fontId="62" fillId="6" borderId="7" xfId="0" applyFont="1" applyFill="1" applyBorder="1" applyAlignment="1">
      <alignment horizontal="center" vertical="center"/>
    </xf>
    <xf numFmtId="0" fontId="62" fillId="6" borderId="1" xfId="0" applyFont="1" applyFill="1" applyBorder="1" applyAlignment="1">
      <alignment horizontal="center" vertical="center"/>
    </xf>
    <xf numFmtId="0" fontId="63" fillId="6" borderId="1" xfId="0" applyFont="1" applyFill="1" applyBorder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62" fillId="6" borderId="7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top" wrapText="1"/>
    </xf>
    <xf numFmtId="0" fontId="36" fillId="7" borderId="4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left"/>
    </xf>
    <xf numFmtId="0" fontId="30" fillId="5" borderId="2" xfId="0" applyFont="1" applyFill="1" applyBorder="1" applyAlignment="1">
      <alignment horizontal="left"/>
    </xf>
    <xf numFmtId="0" fontId="30" fillId="5" borderId="3" xfId="0" applyFont="1" applyFill="1" applyBorder="1" applyAlignment="1">
      <alignment horizontal="left"/>
    </xf>
    <xf numFmtId="0" fontId="30" fillId="5" borderId="4" xfId="0" applyFont="1" applyFill="1" applyBorder="1" applyAlignment="1">
      <alignment horizontal="left"/>
    </xf>
    <xf numFmtId="0" fontId="32" fillId="7" borderId="11" xfId="0" applyFont="1" applyFill="1" applyBorder="1" applyAlignment="1">
      <alignment horizontal="center" vertical="center"/>
    </xf>
    <xf numFmtId="0" fontId="32" fillId="7" borderId="5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33" fillId="7" borderId="6" xfId="0" applyFont="1" applyFill="1" applyBorder="1" applyAlignment="1">
      <alignment horizontal="center" vertical="center"/>
    </xf>
    <xf numFmtId="0" fontId="30" fillId="5" borderId="2" xfId="0" applyFont="1" applyFill="1" applyBorder="1" applyAlignment="1">
      <alignment horizontal="left" vertical="center"/>
    </xf>
    <xf numFmtId="0" fontId="30" fillId="5" borderId="3" xfId="0" applyFont="1" applyFill="1" applyBorder="1" applyAlignment="1">
      <alignment horizontal="left" vertical="center"/>
    </xf>
    <xf numFmtId="0" fontId="30" fillId="5" borderId="4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1" fillId="4" borderId="4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top" wrapText="1"/>
    </xf>
    <xf numFmtId="0" fontId="38" fillId="6" borderId="0" xfId="0" applyFont="1" applyFill="1" applyBorder="1" applyAlignment="1">
      <alignment horizontal="center" vertical="center"/>
    </xf>
    <xf numFmtId="0" fontId="38" fillId="6" borderId="13" xfId="0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35" fillId="6" borderId="1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/>
    </xf>
    <xf numFmtId="0" fontId="39" fillId="6" borderId="10" xfId="0" applyFont="1" applyFill="1" applyBorder="1" applyAlignment="1">
      <alignment horizontal="center" vertical="center"/>
    </xf>
    <xf numFmtId="0" fontId="39" fillId="6" borderId="0" xfId="0" applyFont="1" applyFill="1" applyAlignment="1">
      <alignment horizontal="center" vertical="center"/>
    </xf>
    <xf numFmtId="0" fontId="40" fillId="6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5" fillId="6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5" fillId="6" borderId="1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</cellXfs>
  <cellStyles count="2">
    <cellStyle name="ปกติ" xfId="0" builtinId="0"/>
    <cellStyle name="เปอร์เซ็นต์" xfId="1" builtinId="5"/>
  </cellStyles>
  <dxfs count="0"/>
  <tableStyles count="0" defaultTableStyle="TableStyleMedium2" defaultPivotStyle="PivotStyleLight16"/>
  <colors>
    <mruColors>
      <color rgb="FF0066FF"/>
      <color rgb="FFFFCC00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12</xdr:row>
      <xdr:rowOff>121227</xdr:rowOff>
    </xdr:from>
    <xdr:to>
      <xdr:col>9</xdr:col>
      <xdr:colOff>76098</xdr:colOff>
      <xdr:row>28</xdr:row>
      <xdr:rowOff>69273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6061363"/>
          <a:ext cx="5652553" cy="2996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69273</xdr:rowOff>
    </xdr:from>
    <xdr:to>
      <xdr:col>9</xdr:col>
      <xdr:colOff>119102</xdr:colOff>
      <xdr:row>44</xdr:row>
      <xdr:rowOff>173182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7909"/>
          <a:ext cx="5712875" cy="2961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138544</xdr:rowOff>
    </xdr:from>
    <xdr:to>
      <xdr:col>9</xdr:col>
      <xdr:colOff>155863</xdr:colOff>
      <xdr:row>62</xdr:row>
      <xdr:rowOff>134625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5180"/>
          <a:ext cx="5749636" cy="323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34638</xdr:rowOff>
    </xdr:from>
    <xdr:to>
      <xdr:col>9</xdr:col>
      <xdr:colOff>242454</xdr:colOff>
      <xdr:row>81</xdr:row>
      <xdr:rowOff>20408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80774"/>
          <a:ext cx="5836227" cy="322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69273</xdr:rowOff>
    </xdr:from>
    <xdr:to>
      <xdr:col>9</xdr:col>
      <xdr:colOff>259772</xdr:colOff>
      <xdr:row>99</xdr:row>
      <xdr:rowOff>153251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4409"/>
          <a:ext cx="5853545" cy="332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103909</xdr:rowOff>
    </xdr:from>
    <xdr:to>
      <xdr:col>9</xdr:col>
      <xdr:colOff>235385</xdr:colOff>
      <xdr:row>116</xdr:row>
      <xdr:rowOff>138547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08045"/>
          <a:ext cx="5829158" cy="308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138546</xdr:rowOff>
    </xdr:from>
    <xdr:to>
      <xdr:col>9</xdr:col>
      <xdr:colOff>242454</xdr:colOff>
      <xdr:row>134</xdr:row>
      <xdr:rowOff>135328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81182"/>
          <a:ext cx="5836227" cy="323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121229</xdr:rowOff>
    </xdr:from>
    <xdr:to>
      <xdr:col>9</xdr:col>
      <xdr:colOff>242454</xdr:colOff>
      <xdr:row>152</xdr:row>
      <xdr:rowOff>150101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92865"/>
          <a:ext cx="5836227" cy="326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173184</xdr:rowOff>
    </xdr:from>
    <xdr:to>
      <xdr:col>9</xdr:col>
      <xdr:colOff>259772</xdr:colOff>
      <xdr:row>171</xdr:row>
      <xdr:rowOff>144985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3820"/>
          <a:ext cx="5853545" cy="340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53228</xdr:colOff>
      <xdr:row>33</xdr:row>
      <xdr:rowOff>25213</xdr:rowOff>
    </xdr:from>
    <xdr:to>
      <xdr:col>17</xdr:col>
      <xdr:colOff>186579</xdr:colOff>
      <xdr:row>44</xdr:row>
      <xdr:rowOff>146796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99" y="6759948"/>
          <a:ext cx="11014262" cy="344973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173284</xdr:colOff>
      <xdr:row>18</xdr:row>
      <xdr:rowOff>259896</xdr:rowOff>
    </xdr:from>
    <xdr:to>
      <xdr:col>15</xdr:col>
      <xdr:colOff>221586</xdr:colOff>
      <xdr:row>28</xdr:row>
      <xdr:rowOff>86079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134" y="5498646"/>
          <a:ext cx="9582827" cy="287418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1049407</xdr:colOff>
      <xdr:row>18</xdr:row>
      <xdr:rowOff>89866</xdr:rowOff>
    </xdr:from>
    <xdr:to>
      <xdr:col>9</xdr:col>
      <xdr:colOff>400050</xdr:colOff>
      <xdr:row>28</xdr:row>
      <xdr:rowOff>219075</xdr:rowOff>
    </xdr:to>
    <xdr:sp macro="" textlink="">
      <xdr:nvSpPr>
        <xdr:cNvPr id="17" name="Rectangle 16"/>
        <xdr:cNvSpPr/>
      </xdr:nvSpPr>
      <xdr:spPr>
        <a:xfrm>
          <a:off x="6021457" y="5328616"/>
          <a:ext cx="960368" cy="3177209"/>
        </a:xfrm>
        <a:prstGeom prst="rect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56</xdr:row>
      <xdr:rowOff>22412</xdr:rowOff>
    </xdr:from>
    <xdr:to>
      <xdr:col>17</xdr:col>
      <xdr:colOff>542925</xdr:colOff>
      <xdr:row>59</xdr:row>
      <xdr:rowOff>20731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8698"/>
          <a:ext cx="12234182" cy="90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312645</xdr:colOff>
      <xdr:row>59</xdr:row>
      <xdr:rowOff>14567</xdr:rowOff>
    </xdr:from>
    <xdr:to>
      <xdr:col>16</xdr:col>
      <xdr:colOff>0</xdr:colOff>
      <xdr:row>62</xdr:row>
      <xdr:rowOff>238685</xdr:rowOff>
    </xdr:to>
    <xdr:sp macro="" textlink="">
      <xdr:nvSpPr>
        <xdr:cNvPr id="22" name="Rectangle 21"/>
        <xdr:cNvSpPr/>
      </xdr:nvSpPr>
      <xdr:spPr>
        <a:xfrm>
          <a:off x="9332820" y="17788217"/>
          <a:ext cx="1706655" cy="1138518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308378</xdr:colOff>
      <xdr:row>55</xdr:row>
      <xdr:rowOff>263654</xdr:rowOff>
    </xdr:from>
    <xdr:to>
      <xdr:col>15</xdr:col>
      <xdr:colOff>485480</xdr:colOff>
      <xdr:row>59</xdr:row>
      <xdr:rowOff>150930</xdr:rowOff>
    </xdr:to>
    <xdr:sp macro="" textlink="">
      <xdr:nvSpPr>
        <xdr:cNvPr id="23" name="Right Arrow 22"/>
        <xdr:cNvSpPr/>
      </xdr:nvSpPr>
      <xdr:spPr>
        <a:xfrm rot="5575866" flipV="1">
          <a:off x="10028717" y="17146080"/>
          <a:ext cx="1108717" cy="17710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67</xdr:row>
      <xdr:rowOff>81643</xdr:rowOff>
    </xdr:from>
    <xdr:to>
      <xdr:col>18</xdr:col>
      <xdr:colOff>47625</xdr:colOff>
      <xdr:row>71</xdr:row>
      <xdr:rowOff>148318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4464"/>
          <a:ext cx="12348482" cy="1264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115705</xdr:colOff>
      <xdr:row>70</xdr:row>
      <xdr:rowOff>122465</xdr:rowOff>
    </xdr:from>
    <xdr:to>
      <xdr:col>18</xdr:col>
      <xdr:colOff>577133</xdr:colOff>
      <xdr:row>70</xdr:row>
      <xdr:rowOff>264947</xdr:rowOff>
    </xdr:to>
    <xdr:sp macro="" textlink="">
      <xdr:nvSpPr>
        <xdr:cNvPr id="26" name="Right Arrow 25"/>
        <xdr:cNvSpPr/>
      </xdr:nvSpPr>
      <xdr:spPr>
        <a:xfrm flipH="1" flipV="1">
          <a:off x="11001419" y="20873358"/>
          <a:ext cx="1686071" cy="14248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132033</xdr:colOff>
      <xdr:row>71</xdr:row>
      <xdr:rowOff>70758</xdr:rowOff>
    </xdr:from>
    <xdr:to>
      <xdr:col>18</xdr:col>
      <xdr:colOff>593461</xdr:colOff>
      <xdr:row>71</xdr:row>
      <xdr:rowOff>213240</xdr:rowOff>
    </xdr:to>
    <xdr:sp macro="" textlink="">
      <xdr:nvSpPr>
        <xdr:cNvPr id="27" name="Right Arrow 26"/>
        <xdr:cNvSpPr/>
      </xdr:nvSpPr>
      <xdr:spPr>
        <a:xfrm flipH="1" flipV="1">
          <a:off x="11017747" y="21121008"/>
          <a:ext cx="1686071" cy="14248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142875</xdr:colOff>
      <xdr:row>42</xdr:row>
      <xdr:rowOff>228600</xdr:rowOff>
    </xdr:from>
    <xdr:to>
      <xdr:col>13</xdr:col>
      <xdr:colOff>171450</xdr:colOff>
      <xdr:row>45</xdr:row>
      <xdr:rowOff>161925</xdr:rowOff>
    </xdr:to>
    <xdr:cxnSp macro="">
      <xdr:nvCxnSpPr>
        <xdr:cNvPr id="4" name="Elbow Connector 3"/>
        <xdr:cNvCxnSpPr/>
      </xdr:nvCxnSpPr>
      <xdr:spPr>
        <a:xfrm flipV="1">
          <a:off x="3895725" y="12811125"/>
          <a:ext cx="5295900" cy="847725"/>
        </a:xfrm>
        <a:prstGeom prst="bentConnector3">
          <a:avLst>
            <a:gd name="adj1" fmla="val 100000"/>
          </a:avLst>
        </a:prstGeom>
        <a:ln w="381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571500</xdr:colOff>
      <xdr:row>44</xdr:row>
      <xdr:rowOff>0</xdr:rowOff>
    </xdr:from>
    <xdr:to>
      <xdr:col>15</xdr:col>
      <xdr:colOff>76200</xdr:colOff>
      <xdr:row>45</xdr:row>
      <xdr:rowOff>285750</xdr:rowOff>
    </xdr:to>
    <xdr:sp macro="" textlink="">
      <xdr:nvSpPr>
        <xdr:cNvPr id="7" name="Right Arrow 6"/>
        <xdr:cNvSpPr/>
      </xdr:nvSpPr>
      <xdr:spPr>
        <a:xfrm rot="16200000" flipV="1">
          <a:off x="9963150" y="13430250"/>
          <a:ext cx="590550" cy="1143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4132" y="152720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125</xdr:row>
      <xdr:rowOff>40822</xdr:rowOff>
    </xdr:from>
    <xdr:to>
      <xdr:col>24</xdr:col>
      <xdr:colOff>476250</xdr:colOff>
      <xdr:row>126</xdr:row>
      <xdr:rowOff>0</xdr:rowOff>
    </xdr:to>
    <xdr:sp macro="" textlink="">
      <xdr:nvSpPr>
        <xdr:cNvPr id="3" name="Right Arrow 2"/>
        <xdr:cNvSpPr/>
      </xdr:nvSpPr>
      <xdr:spPr>
        <a:xfrm>
          <a:off x="24969108" y="67015179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126</xdr:row>
      <xdr:rowOff>29936</xdr:rowOff>
    </xdr:from>
    <xdr:to>
      <xdr:col>24</xdr:col>
      <xdr:colOff>465365</xdr:colOff>
      <xdr:row>126</xdr:row>
      <xdr:rowOff>220436</xdr:rowOff>
    </xdr:to>
    <xdr:sp macro="" textlink="">
      <xdr:nvSpPr>
        <xdr:cNvPr id="4" name="Right Arrow 3"/>
        <xdr:cNvSpPr/>
      </xdr:nvSpPr>
      <xdr:spPr>
        <a:xfrm>
          <a:off x="24958223" y="67235615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127</xdr:row>
      <xdr:rowOff>13607</xdr:rowOff>
    </xdr:from>
    <xdr:to>
      <xdr:col>24</xdr:col>
      <xdr:colOff>476249</xdr:colOff>
      <xdr:row>127</xdr:row>
      <xdr:rowOff>204107</xdr:rowOff>
    </xdr:to>
    <xdr:sp macro="" textlink="">
      <xdr:nvSpPr>
        <xdr:cNvPr id="5" name="Right Arrow 4"/>
        <xdr:cNvSpPr/>
      </xdr:nvSpPr>
      <xdr:spPr>
        <a:xfrm>
          <a:off x="24969107" y="6745060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122465</xdr:colOff>
      <xdr:row>26</xdr:row>
      <xdr:rowOff>136071</xdr:rowOff>
    </xdr:from>
    <xdr:to>
      <xdr:col>4</xdr:col>
      <xdr:colOff>380201</xdr:colOff>
      <xdr:row>26</xdr:row>
      <xdr:rowOff>371395</xdr:rowOff>
    </xdr:to>
    <xdr:sp macro="" textlink="">
      <xdr:nvSpPr>
        <xdr:cNvPr id="6" name="Down Arrow 5"/>
        <xdr:cNvSpPr/>
      </xdr:nvSpPr>
      <xdr:spPr>
        <a:xfrm>
          <a:off x="8708572" y="1779814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39997558519241921"/>
    <pageSetUpPr fitToPage="1"/>
  </sheetPr>
  <dimension ref="A2:I12"/>
  <sheetViews>
    <sheetView zoomScale="115" zoomScaleNormal="115" workbookViewId="0">
      <selection activeCell="M6" sqref="M6"/>
    </sheetView>
  </sheetViews>
  <sheetFormatPr defaultRowHeight="15"/>
  <cols>
    <col min="9" max="9" width="11.140625" customWidth="1"/>
  </cols>
  <sheetData>
    <row r="2" spans="1:9" ht="21">
      <c r="A2" s="136" t="s">
        <v>161</v>
      </c>
      <c r="B2" s="136"/>
      <c r="C2" s="136"/>
      <c r="D2" s="136"/>
      <c r="E2" s="136"/>
      <c r="F2" s="136"/>
      <c r="G2" s="136"/>
      <c r="H2" s="136"/>
      <c r="I2" s="136"/>
    </row>
    <row r="3" spans="1:9" ht="21">
      <c r="A3" s="137" t="s">
        <v>220</v>
      </c>
      <c r="B3" s="137"/>
      <c r="C3" s="137"/>
      <c r="D3" s="137"/>
      <c r="E3" s="137"/>
      <c r="F3" s="137"/>
      <c r="G3" s="137"/>
      <c r="H3" s="137"/>
      <c r="I3" s="137"/>
    </row>
    <row r="5" spans="1:9" ht="29.25" customHeight="1">
      <c r="A5" s="121" t="s">
        <v>190</v>
      </c>
      <c r="B5" s="122"/>
      <c r="C5" s="26"/>
      <c r="D5" s="26"/>
      <c r="E5" s="26"/>
      <c r="F5" s="26"/>
      <c r="G5" s="26"/>
      <c r="H5" s="26"/>
      <c r="I5" s="26"/>
    </row>
    <row r="6" spans="1:9" ht="119.25" customHeight="1">
      <c r="A6" s="138" t="s">
        <v>60</v>
      </c>
      <c r="B6" s="138"/>
      <c r="C6" s="138"/>
      <c r="D6" s="138"/>
      <c r="E6" s="138"/>
      <c r="F6" s="138"/>
      <c r="G6" s="138"/>
      <c r="H6" s="138"/>
      <c r="I6" s="138"/>
    </row>
    <row r="7" spans="1:9" ht="71.25" customHeight="1">
      <c r="A7" s="138" t="s">
        <v>52</v>
      </c>
      <c r="B7" s="138"/>
      <c r="C7" s="138"/>
      <c r="D7" s="138"/>
      <c r="E7" s="138"/>
      <c r="F7" s="138"/>
      <c r="G7" s="138"/>
      <c r="H7" s="138"/>
      <c r="I7" s="138"/>
    </row>
    <row r="9" spans="1:9" ht="21">
      <c r="A9" s="121" t="s">
        <v>53</v>
      </c>
      <c r="B9" s="122"/>
      <c r="C9" s="122"/>
      <c r="D9" s="26"/>
      <c r="E9" s="26"/>
      <c r="F9" s="26"/>
      <c r="G9" s="26"/>
      <c r="H9" s="26"/>
      <c r="I9" s="26"/>
    </row>
    <row r="10" spans="1:9" s="27" customFormat="1" ht="93.75" customHeight="1">
      <c r="A10" s="138" t="s">
        <v>58</v>
      </c>
      <c r="B10" s="138"/>
      <c r="C10" s="138"/>
      <c r="D10" s="138"/>
      <c r="E10" s="138"/>
      <c r="F10" s="138"/>
      <c r="G10" s="138"/>
      <c r="H10" s="138"/>
      <c r="I10" s="138"/>
    </row>
    <row r="11" spans="1:9" s="27" customFormat="1" ht="12.75" customHeight="1">
      <c r="A11" s="28"/>
      <c r="B11" s="28"/>
      <c r="C11" s="28"/>
      <c r="D11" s="28"/>
      <c r="E11" s="28"/>
      <c r="F11" s="28"/>
      <c r="G11" s="28"/>
      <c r="H11" s="28"/>
      <c r="I11" s="28"/>
    </row>
    <row r="12" spans="1:9" ht="21">
      <c r="A12" s="121" t="s">
        <v>54</v>
      </c>
      <c r="B12" s="123"/>
      <c r="C12" s="123"/>
      <c r="D12" s="123"/>
      <c r="E12" s="123"/>
      <c r="F12" s="124"/>
    </row>
  </sheetData>
  <mergeCells count="5">
    <mergeCell ref="A2:I2"/>
    <mergeCell ref="A3:I3"/>
    <mergeCell ref="A6:I6"/>
    <mergeCell ref="A7:I7"/>
    <mergeCell ref="A10:I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ตารางสรุปคะแนน!B15</f>
        <v>สำนักงานสรรพสามิตพื้นที่ยะลา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AA132"/>
  <sheetViews>
    <sheetView topLeftCell="A112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ตารางสรุปคะแนน!B16</f>
        <v xml:space="preserve">สำนักงานสรรพสามิตพื้นที่ยะลาสาขาเมือง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ตารางสรุปคะแนน!B17</f>
        <v>สำนักงานสรรพสามิตพื้นที่ยะลาสาขาเบตง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132" t="s">
        <v>131</v>
      </c>
      <c r="I27" s="132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34" t="s">
        <v>107</v>
      </c>
      <c r="E121" s="134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34" t="s">
        <v>108</v>
      </c>
      <c r="E122" s="134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133"/>
      <c r="F124" s="133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A7:H7"/>
    <mergeCell ref="A1:H1"/>
    <mergeCell ref="B2:H2"/>
    <mergeCell ref="A3:H3"/>
    <mergeCell ref="A5:H5"/>
    <mergeCell ref="A6:H6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ตารางสรุปคะแนน!B19</f>
        <v>สำนักงานสรรพสามิตพื้นที่พัทลุง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AA132"/>
  <sheetViews>
    <sheetView topLeftCell="A115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ตารางสรุปคะแนน!B20</f>
        <v xml:space="preserve">สำนักงานสรรพสามิตพื้นที่พัทลุงสาขาเมืองพัทลุง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ตารางสรุปคะแนน!B21</f>
        <v>สำนักงานสรรพสามิตพื้นที่พัทลุงสาขาตะโหมด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 t="s">
        <v>191</v>
      </c>
      <c r="G92" s="13"/>
      <c r="H92" s="70" t="str">
        <f>IF(F92&gt;=1,"","ไม่ผ่าน")</f>
        <v/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ตารางสรุปคะแนน!B23</f>
        <v>สำนักงานสรรพสามิตพื้นที่นราธิวาส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AA132"/>
  <sheetViews>
    <sheetView topLeftCell="A107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ตารางสรุปคะแนน!B24</f>
        <v xml:space="preserve">สำนักงานสรรพสามิตพื้นที่นราธิวาสสาขาเมือง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ตารางสรุปคะแนน!B25</f>
        <v>สำนักงานสรรพสามิตพื้นที่นราธิวาสสาขาระแงะ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ตารางสรุปคะแนน!B26</f>
        <v>สำนักงานสรรพสามิตพื้นที่นราธิวาส สาขาสุไหงโก-ลก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39997558519241921"/>
    <pageSetUpPr fitToPage="1"/>
  </sheetPr>
  <dimension ref="A2:W77"/>
  <sheetViews>
    <sheetView zoomScaleNormal="100" workbookViewId="0">
      <selection activeCell="C79" sqref="C79"/>
    </sheetView>
  </sheetViews>
  <sheetFormatPr defaultRowHeight="24"/>
  <cols>
    <col min="1" max="1" width="10.5703125" style="100" customWidth="1"/>
    <col min="2" max="8" width="9.140625" style="100"/>
    <col min="9" max="9" width="24.140625" style="100" customWidth="1"/>
    <col min="10" max="15" width="9.140625" style="100"/>
    <col min="16" max="16" width="12" style="100" customWidth="1"/>
    <col min="17" max="16384" width="9.140625" style="100"/>
  </cols>
  <sheetData>
    <row r="2" spans="1:23" ht="24" customHeight="1">
      <c r="A2" s="142" t="s">
        <v>160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23" ht="30.75">
      <c r="A3" s="145" t="s">
        <v>103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7"/>
    </row>
    <row r="4" spans="1:23" s="114" customFormat="1" ht="9" customHeight="1">
      <c r="A4" s="112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</row>
    <row r="5" spans="1:23">
      <c r="A5" s="111" t="s">
        <v>163</v>
      </c>
      <c r="B5" s="102"/>
      <c r="C5" s="102"/>
      <c r="D5" s="102"/>
      <c r="E5" s="102"/>
      <c r="F5" s="102"/>
      <c r="G5" s="102"/>
      <c r="H5" s="102"/>
      <c r="I5" s="102"/>
    </row>
    <row r="6" spans="1:23" ht="22.5" customHeight="1">
      <c r="A6" s="140" t="s">
        <v>167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</row>
    <row r="7" spans="1:23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</row>
    <row r="8" spans="1:23" ht="10.5" customHeight="1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</row>
    <row r="9" spans="1:23" ht="26.25" customHeight="1">
      <c r="A9" s="100" t="s">
        <v>185</v>
      </c>
    </row>
    <row r="10" spans="1:23" ht="24" customHeight="1">
      <c r="A10" s="100" t="s">
        <v>162</v>
      </c>
    </row>
    <row r="11" spans="1:23" ht="27" customHeight="1">
      <c r="B11" s="139" t="s">
        <v>165</v>
      </c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</row>
    <row r="12" spans="1:23" ht="24.75" customHeight="1">
      <c r="B12" s="139" t="s">
        <v>166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</row>
    <row r="13" spans="1:23">
      <c r="A13" s="100" t="s">
        <v>164</v>
      </c>
    </row>
    <row r="15" spans="1:23">
      <c r="A15" s="115" t="s">
        <v>171</v>
      </c>
      <c r="B15" s="116"/>
    </row>
    <row r="16" spans="1:23" ht="24" customHeight="1">
      <c r="A16" s="141" t="s">
        <v>172</v>
      </c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</row>
    <row r="17" spans="1:16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</row>
    <row r="18" spans="1:16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</row>
    <row r="19" spans="1:16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</row>
    <row r="20" spans="1:16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</row>
    <row r="21" spans="1:16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1:16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</row>
    <row r="23" spans="1:16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</row>
    <row r="24" spans="1:16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</row>
    <row r="25" spans="1:16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</row>
    <row r="26" spans="1:16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</row>
    <row r="27" spans="1:16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</row>
    <row r="28" spans="1:16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</row>
    <row r="29" spans="1:16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</row>
    <row r="30" spans="1:16">
      <c r="A30" s="101"/>
      <c r="B30" s="101"/>
      <c r="C30" s="101"/>
      <c r="D30" s="101"/>
      <c r="E30" s="101"/>
      <c r="F30" s="101"/>
      <c r="G30" s="101"/>
      <c r="H30" s="101"/>
      <c r="I30" s="101"/>
    </row>
    <row r="31" spans="1:16">
      <c r="A31" s="115" t="s">
        <v>55</v>
      </c>
      <c r="B31" s="116"/>
    </row>
    <row r="32" spans="1:16">
      <c r="A32" s="103" t="s">
        <v>169</v>
      </c>
    </row>
    <row r="46" spans="2:2">
      <c r="B46" s="100" t="s">
        <v>168</v>
      </c>
    </row>
    <row r="47" spans="2:2">
      <c r="B47" s="100" t="s">
        <v>173</v>
      </c>
    </row>
    <row r="49" spans="1:18">
      <c r="A49" s="103" t="s">
        <v>174</v>
      </c>
    </row>
    <row r="50" spans="1:18">
      <c r="B50" s="100" t="s">
        <v>186</v>
      </c>
    </row>
    <row r="51" spans="1:18">
      <c r="A51" s="117" t="s">
        <v>187</v>
      </c>
      <c r="B51" s="100" t="s">
        <v>175</v>
      </c>
      <c r="E51" s="107" t="s">
        <v>179</v>
      </c>
    </row>
    <row r="52" spans="1:18">
      <c r="B52" s="100" t="s">
        <v>177</v>
      </c>
      <c r="E52" s="107" t="s">
        <v>176</v>
      </c>
    </row>
    <row r="53" spans="1:18">
      <c r="B53" s="100" t="s">
        <v>146</v>
      </c>
      <c r="E53" s="107" t="s">
        <v>178</v>
      </c>
    </row>
    <row r="54" spans="1:18">
      <c r="E54" s="107"/>
    </row>
    <row r="55" spans="1:18">
      <c r="A55" s="103" t="s">
        <v>188</v>
      </c>
      <c r="E55" s="107"/>
    </row>
    <row r="56" spans="1:18">
      <c r="E56" s="107"/>
      <c r="N56" s="100" t="s">
        <v>180</v>
      </c>
    </row>
    <row r="57" spans="1:18">
      <c r="E57" s="107"/>
    </row>
    <row r="58" spans="1:18">
      <c r="E58" s="107"/>
    </row>
    <row r="59" spans="1:18" ht="24.75" customHeight="1">
      <c r="E59" s="107"/>
    </row>
    <row r="60" spans="1:18">
      <c r="Q60" s="108" t="s">
        <v>143</v>
      </c>
      <c r="R60" s="108"/>
    </row>
    <row r="61" spans="1:18">
      <c r="Q61" s="108" t="s">
        <v>144</v>
      </c>
      <c r="R61" s="108"/>
    </row>
    <row r="62" spans="1:18">
      <c r="Q62" s="108" t="s">
        <v>145</v>
      </c>
      <c r="R62" s="108"/>
    </row>
    <row r="63" spans="1:18">
      <c r="Q63" s="109" t="s">
        <v>110</v>
      </c>
      <c r="R63" s="108"/>
    </row>
    <row r="64" spans="1:18">
      <c r="Q64" s="108"/>
      <c r="R64" s="108" t="s">
        <v>105</v>
      </c>
    </row>
    <row r="65" spans="1:20">
      <c r="Q65" s="110"/>
      <c r="R65" s="108" t="s">
        <v>106</v>
      </c>
    </row>
    <row r="66" spans="1:20">
      <c r="Q66" s="108"/>
      <c r="R66" s="108"/>
    </row>
    <row r="67" spans="1:20">
      <c r="A67" s="103" t="s">
        <v>181</v>
      </c>
    </row>
    <row r="71" spans="1:20">
      <c r="T71" s="108" t="s">
        <v>143</v>
      </c>
    </row>
    <row r="72" spans="1:20">
      <c r="T72" s="108" t="s">
        <v>144</v>
      </c>
    </row>
    <row r="74" spans="1:20">
      <c r="A74" s="103" t="s">
        <v>182</v>
      </c>
    </row>
    <row r="75" spans="1:20">
      <c r="B75" s="100" t="s">
        <v>189</v>
      </c>
    </row>
    <row r="76" spans="1:20">
      <c r="B76" s="100" t="s">
        <v>183</v>
      </c>
    </row>
    <row r="77" spans="1:20">
      <c r="B77" s="100" t="s">
        <v>184</v>
      </c>
    </row>
  </sheetData>
  <mergeCells count="6">
    <mergeCell ref="B11:P11"/>
    <mergeCell ref="B12:W12"/>
    <mergeCell ref="A6:P7"/>
    <mergeCell ref="A16:P18"/>
    <mergeCell ref="A2:P2"/>
    <mergeCell ref="A3:P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ตารางสรุปคะแนน!B28</f>
        <v>สำนักงานสรรพสามิตพื้นที่สงขลา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ตารางสรุปคะแนน!B29</f>
        <v xml:space="preserve">สำนักงานสรรพสามิตพื้นที่สงขลาสาขาเมือง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</sheetPr>
  <dimension ref="A1:AA132"/>
  <sheetViews>
    <sheetView topLeftCell="A112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ตารางสรุปคะแนน!B30</f>
        <v xml:space="preserve">สำนักงานสรรพสามิตพื้นที่สงขลาสาขาหาดใหญ่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ตารางสรุปคะแนน!B31</f>
        <v xml:space="preserve">สำนักงานสรรพสามิตพื้นที่สงขลาสาขาสะเดา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AA132"/>
  <sheetViews>
    <sheetView tabSelected="1" topLeftCell="A107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ตารางสรุปคะแนน!B34</f>
        <v>สำนักงานสรรพสามิตพื้นที่สตูล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 t="s">
        <v>221</v>
      </c>
      <c r="F23" s="10" t="e">
        <f>D23*E23</f>
        <v>#VALUE!</v>
      </c>
      <c r="G23" s="66"/>
      <c r="H23" s="70" t="e">
        <f>IF(F23&gt;=1,"","ไม่ผ่าน")</f>
        <v>#VALUE!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/>
  </sheetPr>
  <dimension ref="A1:J56"/>
  <sheetViews>
    <sheetView topLeftCell="A52" zoomScale="130" zoomScaleNormal="130" workbookViewId="0">
      <selection activeCell="K32" sqref="K32"/>
    </sheetView>
  </sheetViews>
  <sheetFormatPr defaultRowHeight="15.75"/>
  <cols>
    <col min="1" max="1" width="5" style="25" customWidth="1"/>
    <col min="2" max="2" width="37.7109375" style="25" customWidth="1"/>
    <col min="3" max="3" width="8.7109375" style="24" customWidth="1"/>
    <col min="4" max="5" width="8.140625" customWidth="1"/>
    <col min="6" max="6" width="7.7109375" customWidth="1"/>
    <col min="7" max="7" width="14.85546875" customWidth="1"/>
    <col min="10" max="10" width="9.140625" hidden="1" customWidth="1"/>
  </cols>
  <sheetData>
    <row r="1" spans="1:10" ht="23.1" customHeight="1">
      <c r="A1" s="150" t="s">
        <v>51</v>
      </c>
      <c r="B1" s="150"/>
      <c r="C1" s="150"/>
      <c r="D1" s="150"/>
      <c r="E1" s="150"/>
      <c r="F1" s="150"/>
      <c r="G1" s="150"/>
    </row>
    <row r="2" spans="1:10" ht="23.1" customHeight="1">
      <c r="A2" s="151" t="s">
        <v>84</v>
      </c>
      <c r="B2" s="151"/>
      <c r="C2" s="151"/>
      <c r="D2" s="151"/>
      <c r="E2" s="151"/>
      <c r="F2" s="151"/>
      <c r="G2" s="151"/>
    </row>
    <row r="3" spans="1:10" ht="23.1" customHeight="1">
      <c r="A3" s="152" t="s">
        <v>192</v>
      </c>
      <c r="B3" s="152"/>
      <c r="C3" s="152"/>
      <c r="D3" s="152"/>
      <c r="E3" s="152"/>
      <c r="F3" s="152"/>
      <c r="G3" s="152"/>
    </row>
    <row r="4" spans="1:10" s="20" customFormat="1" ht="27" customHeight="1">
      <c r="A4" s="153" t="s">
        <v>9</v>
      </c>
      <c r="B4" s="156" t="s">
        <v>34</v>
      </c>
      <c r="C4" s="159" t="s">
        <v>55</v>
      </c>
      <c r="D4" s="159"/>
      <c r="E4" s="159"/>
      <c r="F4" s="159"/>
      <c r="G4" s="159"/>
    </row>
    <row r="5" spans="1:10" s="20" customFormat="1" ht="27" customHeight="1">
      <c r="A5" s="154"/>
      <c r="B5" s="157"/>
      <c r="C5" s="160" t="s">
        <v>56</v>
      </c>
      <c r="D5" s="160" t="s">
        <v>57</v>
      </c>
      <c r="E5" s="160" t="s">
        <v>158</v>
      </c>
      <c r="F5" s="161" t="s">
        <v>31</v>
      </c>
      <c r="G5" s="160" t="s">
        <v>61</v>
      </c>
      <c r="J5" s="20">
        <v>1</v>
      </c>
    </row>
    <row r="6" spans="1:10" s="20" customFormat="1" ht="27" customHeight="1">
      <c r="A6" s="155"/>
      <c r="B6" s="158"/>
      <c r="C6" s="160"/>
      <c r="D6" s="160"/>
      <c r="E6" s="160"/>
      <c r="F6" s="162"/>
      <c r="G6" s="160"/>
      <c r="J6" s="20">
        <v>0</v>
      </c>
    </row>
    <row r="7" spans="1:10" s="20" customFormat="1" ht="18.95" customHeight="1">
      <c r="A7" s="21">
        <v>1</v>
      </c>
      <c r="B7" s="36" t="s">
        <v>193</v>
      </c>
      <c r="C7" s="29">
        <f>ตรัง!G122</f>
        <v>0</v>
      </c>
      <c r="D7" s="29">
        <f>ตรัง!G123</f>
        <v>0</v>
      </c>
      <c r="E7" s="29">
        <f>ตรัง!G124</f>
        <v>0</v>
      </c>
      <c r="F7" s="29">
        <f>SUM(C7:E7)</f>
        <v>0</v>
      </c>
      <c r="G7" s="30">
        <v>1</v>
      </c>
    </row>
    <row r="8" spans="1:10" s="20" customFormat="1" ht="18.95" customHeight="1">
      <c r="A8" s="21">
        <v>2</v>
      </c>
      <c r="B8" s="34" t="s">
        <v>194</v>
      </c>
      <c r="C8" s="29">
        <f>'ตรัง สาขาเมือง'!G121</f>
        <v>0</v>
      </c>
      <c r="D8" s="29">
        <f>'ตรัง สาขาเมือง'!G122</f>
        <v>0</v>
      </c>
      <c r="E8" s="29">
        <f>'ตรัง สาขาเมือง'!G123</f>
        <v>0</v>
      </c>
      <c r="F8" s="29">
        <f t="shared" ref="F8:F17" si="0">SUM(C8:E8)</f>
        <v>0</v>
      </c>
      <c r="G8" s="30"/>
    </row>
    <row r="9" spans="1:10" s="20" customFormat="1" ht="18.95" customHeight="1">
      <c r="A9" s="21">
        <v>3</v>
      </c>
      <c r="B9" s="34" t="s">
        <v>195</v>
      </c>
      <c r="C9" s="29">
        <f>'ตรัง สาขากันตัง'!G121</f>
        <v>0</v>
      </c>
      <c r="D9" s="29">
        <f>'ตรัง สาขากันตัง'!G122</f>
        <v>0</v>
      </c>
      <c r="E9" s="29">
        <f>'ตรัง สาขากันตัง'!G123</f>
        <v>0</v>
      </c>
      <c r="F9" s="29">
        <f t="shared" si="0"/>
        <v>0</v>
      </c>
      <c r="G9" s="30"/>
    </row>
    <row r="10" spans="1:10" s="20" customFormat="1" ht="18.95" customHeight="1">
      <c r="A10" s="125"/>
      <c r="B10" s="126" t="s">
        <v>214</v>
      </c>
      <c r="C10" s="127">
        <f>SUM(C7:C9)/3</f>
        <v>0</v>
      </c>
      <c r="D10" s="127">
        <f t="shared" ref="D10" si="1">SUM(D7:D9)/3</f>
        <v>0</v>
      </c>
      <c r="E10" s="127">
        <f>SUM(E7:E9)/3</f>
        <v>0</v>
      </c>
      <c r="F10" s="128">
        <f>SUM(F7:F9)/3</f>
        <v>0</v>
      </c>
      <c r="G10" s="129"/>
    </row>
    <row r="11" spans="1:10" s="35" customFormat="1" ht="18.95" customHeight="1">
      <c r="A11" s="31">
        <v>4</v>
      </c>
      <c r="B11" s="36" t="s">
        <v>200</v>
      </c>
      <c r="C11" s="32">
        <f>ปัตตานี!G121</f>
        <v>0</v>
      </c>
      <c r="D11" s="32">
        <f>ปัตตานี!G122</f>
        <v>0</v>
      </c>
      <c r="E11" s="32">
        <f>ปัตตานี!G123</f>
        <v>0</v>
      </c>
      <c r="F11" s="29">
        <f t="shared" si="0"/>
        <v>0</v>
      </c>
      <c r="G11" s="30"/>
    </row>
    <row r="12" spans="1:10" s="35" customFormat="1" ht="18.95" customHeight="1">
      <c r="A12" s="31">
        <v>5</v>
      </c>
      <c r="B12" s="34" t="s">
        <v>201</v>
      </c>
      <c r="C12" s="32">
        <f>'ปัตตานี สาขาเมือง'!G121</f>
        <v>0</v>
      </c>
      <c r="D12" s="32">
        <f>'ปัตตานี สาขาเมือง'!G122</f>
        <v>0</v>
      </c>
      <c r="E12" s="32">
        <f>'ปัตตานี สาขาเมือง'!G123</f>
        <v>0</v>
      </c>
      <c r="F12" s="29">
        <f t="shared" si="0"/>
        <v>0</v>
      </c>
      <c r="G12" s="30"/>
    </row>
    <row r="13" spans="1:10" s="35" customFormat="1" ht="18.95" customHeight="1">
      <c r="A13" s="31">
        <v>6</v>
      </c>
      <c r="B13" s="34" t="s">
        <v>202</v>
      </c>
      <c r="C13" s="32">
        <f>'ปัตตานี สาขามายอ'!G121</f>
        <v>0</v>
      </c>
      <c r="D13" s="32">
        <f>'ปัตตานี สาขามายอ'!G122</f>
        <v>0</v>
      </c>
      <c r="E13" s="32">
        <f>'ปัตตานี สาขามายอ'!G123</f>
        <v>0</v>
      </c>
      <c r="F13" s="29">
        <f t="shared" si="0"/>
        <v>0</v>
      </c>
      <c r="G13" s="30"/>
    </row>
    <row r="14" spans="1:10" s="20" customFormat="1" ht="18.95" customHeight="1">
      <c r="A14" s="125"/>
      <c r="B14" s="126" t="s">
        <v>215</v>
      </c>
      <c r="C14" s="127">
        <f>SUM(C11:C13)/3</f>
        <v>0</v>
      </c>
      <c r="D14" s="127">
        <f>SUM(D11:D13)/3</f>
        <v>0</v>
      </c>
      <c r="E14" s="127">
        <f>SUM(E11:E13)/3</f>
        <v>0</v>
      </c>
      <c r="F14" s="128">
        <f>SUM(F11:F13)/3</f>
        <v>0</v>
      </c>
      <c r="G14" s="130"/>
    </row>
    <row r="15" spans="1:10" s="22" customFormat="1" ht="18.95" customHeight="1">
      <c r="A15" s="31">
        <v>7</v>
      </c>
      <c r="B15" s="36" t="s">
        <v>206</v>
      </c>
      <c r="C15" s="32">
        <f>ยะลา!G121</f>
        <v>0</v>
      </c>
      <c r="D15" s="32">
        <f>ยะลา!G122</f>
        <v>0</v>
      </c>
      <c r="E15" s="32">
        <f>ยะลา!G123</f>
        <v>0</v>
      </c>
      <c r="F15" s="29">
        <f>SUM(C15:E15)</f>
        <v>0</v>
      </c>
      <c r="G15" s="30"/>
    </row>
    <row r="16" spans="1:10" s="22" customFormat="1" ht="18.95" customHeight="1">
      <c r="A16" s="31">
        <v>8</v>
      </c>
      <c r="B16" s="34" t="s">
        <v>207</v>
      </c>
      <c r="C16" s="32">
        <f>'ยะลา สาขาเมือง'!G121</f>
        <v>0</v>
      </c>
      <c r="D16" s="32">
        <f>'ยะลา สาขาเมือง'!G122</f>
        <v>0</v>
      </c>
      <c r="E16" s="32">
        <f>'ยะลา สาขาเมือง'!G123</f>
        <v>0</v>
      </c>
      <c r="F16" s="29">
        <f t="shared" si="0"/>
        <v>0</v>
      </c>
      <c r="G16" s="30"/>
    </row>
    <row r="17" spans="1:7" s="22" customFormat="1" ht="18.95" customHeight="1">
      <c r="A17" s="31">
        <v>9</v>
      </c>
      <c r="B17" s="34" t="s">
        <v>208</v>
      </c>
      <c r="C17" s="32">
        <f>'ยะลา สาขาเบตง'!G121</f>
        <v>0</v>
      </c>
      <c r="D17" s="32">
        <f>'ยะลา สาขาเบตง'!G122</f>
        <v>0</v>
      </c>
      <c r="E17" s="32">
        <f>'ยะลา สาขาเบตง'!G123</f>
        <v>0</v>
      </c>
      <c r="F17" s="29">
        <f t="shared" si="0"/>
        <v>0</v>
      </c>
      <c r="G17" s="30"/>
    </row>
    <row r="18" spans="1:7" s="20" customFormat="1" ht="18.95" customHeight="1">
      <c r="A18" s="125"/>
      <c r="B18" s="126" t="s">
        <v>216</v>
      </c>
      <c r="C18" s="127">
        <f>SUM(C15:C17)/3</f>
        <v>0</v>
      </c>
      <c r="D18" s="127">
        <f t="shared" ref="D18:E18" si="2">SUM(D15:D17)/3</f>
        <v>0</v>
      </c>
      <c r="E18" s="127">
        <f t="shared" si="2"/>
        <v>0</v>
      </c>
      <c r="F18" s="128">
        <f>SUM(F15:F17)/3</f>
        <v>0</v>
      </c>
      <c r="G18" s="130"/>
    </row>
    <row r="19" spans="1:7" s="35" customFormat="1" ht="18.95" customHeight="1">
      <c r="A19" s="31">
        <v>10</v>
      </c>
      <c r="B19" s="36" t="s">
        <v>203</v>
      </c>
      <c r="C19" s="32">
        <f>พัทลุง!G121</f>
        <v>0</v>
      </c>
      <c r="D19" s="32">
        <f>พัทลุง!G122</f>
        <v>0</v>
      </c>
      <c r="E19" s="32">
        <f>พัทลุง!G123</f>
        <v>0</v>
      </c>
      <c r="F19" s="29">
        <f>SUM(C19:E19)</f>
        <v>0</v>
      </c>
      <c r="G19" s="30">
        <v>1</v>
      </c>
    </row>
    <row r="20" spans="1:7" s="35" customFormat="1" ht="18.95" customHeight="1">
      <c r="A20" s="31">
        <v>11</v>
      </c>
      <c r="B20" s="34" t="s">
        <v>204</v>
      </c>
      <c r="C20" s="32">
        <f>'พัทลุง สาขาเมือง'!G121</f>
        <v>0</v>
      </c>
      <c r="D20" s="32">
        <f>'พัทลุง สาขาเมือง'!G122</f>
        <v>0</v>
      </c>
      <c r="E20" s="32">
        <f>'พัทลุง สาขาเมือง'!G123</f>
        <v>0</v>
      </c>
      <c r="F20" s="29">
        <f>SUM(C20:E20)</f>
        <v>0</v>
      </c>
      <c r="G20" s="30"/>
    </row>
    <row r="21" spans="1:7" s="35" customFormat="1" ht="18.95" customHeight="1">
      <c r="A21" s="31">
        <v>12</v>
      </c>
      <c r="B21" s="34" t="s">
        <v>205</v>
      </c>
      <c r="C21" s="32">
        <f>'พัทลุง สาขาตะโหมด'!G121</f>
        <v>0</v>
      </c>
      <c r="D21" s="32">
        <f>'พัทลุง สาขาตะโหมด'!G122</f>
        <v>0</v>
      </c>
      <c r="E21" s="32">
        <f>'พัทลุง สาขาตะโหมด'!G123</f>
        <v>0</v>
      </c>
      <c r="F21" s="29">
        <f t="shared" ref="F21" si="3">SUM(C21:E21)</f>
        <v>0</v>
      </c>
      <c r="G21" s="30"/>
    </row>
    <row r="22" spans="1:7" ht="18.95" customHeight="1">
      <c r="A22" s="125"/>
      <c r="B22" s="126" t="s">
        <v>217</v>
      </c>
      <c r="C22" s="127">
        <f>SUM(C19:C21)/3</f>
        <v>0</v>
      </c>
      <c r="D22" s="127">
        <f t="shared" ref="D22" si="4">SUM(D19:D21)/3</f>
        <v>0</v>
      </c>
      <c r="E22" s="127">
        <f>SUM(E19:E21)/3</f>
        <v>0</v>
      </c>
      <c r="F22" s="128">
        <f>SUM(F19:F21)/3</f>
        <v>0</v>
      </c>
      <c r="G22" s="130"/>
    </row>
    <row r="23" spans="1:7" s="33" customFormat="1" ht="18.95" customHeight="1">
      <c r="A23" s="31">
        <v>13</v>
      </c>
      <c r="B23" s="36" t="s">
        <v>196</v>
      </c>
      <c r="C23" s="32">
        <f>นราธิวาส!G121</f>
        <v>0</v>
      </c>
      <c r="D23" s="32">
        <f>นราธิวาส!G122</f>
        <v>0</v>
      </c>
      <c r="E23" s="32">
        <f>นราธิวาส!G123</f>
        <v>0</v>
      </c>
      <c r="F23" s="29">
        <f>SUM(C23:E23)</f>
        <v>0</v>
      </c>
      <c r="G23" s="30"/>
    </row>
    <row r="24" spans="1:7" s="33" customFormat="1" ht="18.95" customHeight="1">
      <c r="A24" s="31">
        <v>14</v>
      </c>
      <c r="B24" s="34" t="s">
        <v>197</v>
      </c>
      <c r="C24" s="32">
        <f>'นราธิวาส สาขาเมือง'!G121</f>
        <v>0</v>
      </c>
      <c r="D24" s="32">
        <f>'นราธิวาส สาขาเมือง'!G122</f>
        <v>0</v>
      </c>
      <c r="E24" s="32">
        <f>'นราธิวาส สาขาเมือง'!G123</f>
        <v>0</v>
      </c>
      <c r="F24" s="29">
        <f>SUM(C24:E24)</f>
        <v>0</v>
      </c>
      <c r="G24" s="30"/>
    </row>
    <row r="25" spans="1:7" s="33" customFormat="1" ht="18.95" customHeight="1">
      <c r="A25" s="31">
        <v>15</v>
      </c>
      <c r="B25" s="34" t="s">
        <v>198</v>
      </c>
      <c r="C25" s="32">
        <f>'นราธิวาส สาขาระแงะ'!G121</f>
        <v>0</v>
      </c>
      <c r="D25" s="32">
        <f>'นราธิวาส สาขาระแงะ'!G122</f>
        <v>0</v>
      </c>
      <c r="E25" s="32">
        <f>'นราธิวาส สาขาระแงะ'!G123</f>
        <v>0</v>
      </c>
      <c r="F25" s="29">
        <f t="shared" ref="F25:F26" si="5">SUM(C25:E25)</f>
        <v>0</v>
      </c>
      <c r="G25" s="30"/>
    </row>
    <row r="26" spans="1:7" s="33" customFormat="1" ht="18.95" customHeight="1">
      <c r="A26" s="31">
        <v>16</v>
      </c>
      <c r="B26" s="34" t="s">
        <v>199</v>
      </c>
      <c r="C26" s="32">
        <f>'นราธิวาส สาขาสุไหงโกลก'!G121</f>
        <v>0</v>
      </c>
      <c r="D26" s="32">
        <f>'นราธิวาส สาขาสุไหงโกลก'!G122</f>
        <v>0</v>
      </c>
      <c r="E26" s="32">
        <f>'นราธิวาส สาขาสุไหงโกลก'!G123</f>
        <v>0</v>
      </c>
      <c r="F26" s="29">
        <f t="shared" si="5"/>
        <v>0</v>
      </c>
      <c r="G26" s="30"/>
    </row>
    <row r="27" spans="1:7" ht="18.95" customHeight="1">
      <c r="A27" s="125"/>
      <c r="B27" s="126" t="s">
        <v>218</v>
      </c>
      <c r="C27" s="127">
        <f>SUM(C23:C26)/4</f>
        <v>0</v>
      </c>
      <c r="D27" s="127">
        <f t="shared" ref="D27:E27" si="6">SUM(D23:D26)/4</f>
        <v>0</v>
      </c>
      <c r="E27" s="127">
        <f t="shared" si="6"/>
        <v>0</v>
      </c>
      <c r="F27" s="128">
        <f>SUM(F23:F26)/4</f>
        <v>0</v>
      </c>
      <c r="G27" s="130"/>
    </row>
    <row r="28" spans="1:7" s="37" customFormat="1" ht="18.95" customHeight="1">
      <c r="A28" s="31">
        <v>17</v>
      </c>
      <c r="B28" s="36" t="s">
        <v>209</v>
      </c>
      <c r="C28" s="32">
        <f>สงขลา!G121</f>
        <v>0</v>
      </c>
      <c r="D28" s="32">
        <f>สงขลา!G122</f>
        <v>0</v>
      </c>
      <c r="E28" s="32">
        <f>สงขลา!G123</f>
        <v>0</v>
      </c>
      <c r="F28" s="32">
        <f>SUM(C28:E28)</f>
        <v>0</v>
      </c>
      <c r="G28" s="30"/>
    </row>
    <row r="29" spans="1:7" s="37" customFormat="1" ht="18.95" customHeight="1">
      <c r="A29" s="31">
        <v>18</v>
      </c>
      <c r="B29" s="34" t="s">
        <v>210</v>
      </c>
      <c r="C29" s="32">
        <f>'สงขลา สาขาเมือง'!G121</f>
        <v>0</v>
      </c>
      <c r="D29" s="32">
        <f>'สงขลา สาขาเมือง'!G122</f>
        <v>0</v>
      </c>
      <c r="E29" s="32">
        <f>'สงขลา สาขาเมือง'!G123</f>
        <v>0</v>
      </c>
      <c r="F29" s="32">
        <f t="shared" ref="F29:F31" si="7">SUM(C29:E29)</f>
        <v>0</v>
      </c>
      <c r="G29" s="30"/>
    </row>
    <row r="30" spans="1:7" s="37" customFormat="1" ht="18.95" customHeight="1">
      <c r="A30" s="31">
        <v>19</v>
      </c>
      <c r="B30" s="34" t="s">
        <v>211</v>
      </c>
      <c r="C30" s="32">
        <f>'สงขลา สาขาหาดใหญ่'!G121</f>
        <v>0</v>
      </c>
      <c r="D30" s="32">
        <f>'สงขลา สาขาหาดใหญ่'!G122</f>
        <v>0</v>
      </c>
      <c r="E30" s="32">
        <f>'สงขลา สาขาหาดใหญ่'!G123</f>
        <v>0</v>
      </c>
      <c r="F30" s="32">
        <f t="shared" si="7"/>
        <v>0</v>
      </c>
      <c r="G30" s="30"/>
    </row>
    <row r="31" spans="1:7" s="37" customFormat="1" ht="18.95" customHeight="1">
      <c r="A31" s="31">
        <v>20</v>
      </c>
      <c r="B31" s="34" t="s">
        <v>212</v>
      </c>
      <c r="C31" s="32">
        <f>'สงขลา สาขาสะเดา'!G121</f>
        <v>0</v>
      </c>
      <c r="D31" s="32">
        <f>'สงขลา สาขาสะเดา'!G122</f>
        <v>0</v>
      </c>
      <c r="E31" s="32">
        <f>'สงขลา สาขาสะเดา'!G123</f>
        <v>0</v>
      </c>
      <c r="F31" s="32">
        <f t="shared" si="7"/>
        <v>0</v>
      </c>
      <c r="G31" s="30"/>
    </row>
    <row r="32" spans="1:7" ht="18.95" customHeight="1">
      <c r="A32" s="125"/>
      <c r="B32" s="126" t="s">
        <v>219</v>
      </c>
      <c r="C32" s="127">
        <f>SUM(C28:C31)/4</f>
        <v>0</v>
      </c>
      <c r="D32" s="127">
        <f t="shared" ref="D32:E32" si="8">SUM(D28:D31)/4</f>
        <v>0</v>
      </c>
      <c r="E32" s="127">
        <f t="shared" si="8"/>
        <v>0</v>
      </c>
      <c r="F32" s="128">
        <f>SUM(F28:F31)/4</f>
        <v>0</v>
      </c>
      <c r="G32" s="130"/>
    </row>
    <row r="33" spans="1:7" ht="18.95" customHeight="1">
      <c r="A33" s="163"/>
      <c r="B33" s="164"/>
      <c r="C33" s="164"/>
      <c r="D33" s="164"/>
      <c r="E33" s="164"/>
      <c r="F33" s="164"/>
      <c r="G33" s="165"/>
    </row>
    <row r="34" spans="1:7" ht="18.95" customHeight="1">
      <c r="A34" s="31">
        <v>21</v>
      </c>
      <c r="B34" s="135" t="s">
        <v>213</v>
      </c>
      <c r="C34" s="32">
        <f>สตูล!G121</f>
        <v>0</v>
      </c>
      <c r="D34" s="32">
        <f>สตูล!G122</f>
        <v>0</v>
      </c>
      <c r="E34" s="32">
        <f>สตูล!G123</f>
        <v>0</v>
      </c>
      <c r="F34" s="32">
        <f>SUM(C34:E34)</f>
        <v>0</v>
      </c>
      <c r="G34" s="30"/>
    </row>
    <row r="35" spans="1:7" ht="18.95" customHeight="1">
      <c r="A35" s="38"/>
      <c r="B35" s="39"/>
      <c r="C35" s="40"/>
      <c r="D35" s="40"/>
      <c r="E35" s="40"/>
      <c r="F35" s="41"/>
      <c r="G35" s="42"/>
    </row>
    <row r="36" spans="1:7" ht="33" customHeight="1">
      <c r="A36" s="148" t="s">
        <v>159</v>
      </c>
      <c r="B36" s="148"/>
      <c r="C36" s="148"/>
      <c r="D36" s="148"/>
      <c r="E36" s="148"/>
      <c r="F36" s="149"/>
      <c r="G36" s="131">
        <f>SUM(G7:G34)</f>
        <v>2</v>
      </c>
    </row>
    <row r="37" spans="1:7" ht="21">
      <c r="A37" s="23"/>
      <c r="B37" s="119"/>
    </row>
    <row r="38" spans="1:7">
      <c r="A38" s="23"/>
      <c r="B38" s="120"/>
      <c r="D38" s="118"/>
      <c r="E38" s="118"/>
      <c r="F38" s="118"/>
      <c r="G38" s="118"/>
    </row>
    <row r="39" spans="1:7">
      <c r="A39" s="23"/>
      <c r="B39" s="120"/>
      <c r="D39" s="118"/>
      <c r="E39" s="118"/>
      <c r="F39" s="118"/>
      <c r="G39" s="118"/>
    </row>
    <row r="40" spans="1:7">
      <c r="B40" s="120"/>
      <c r="D40" s="118"/>
      <c r="E40" s="118"/>
      <c r="F40" s="118"/>
      <c r="G40" s="118"/>
    </row>
    <row r="41" spans="1:7">
      <c r="B41" s="120"/>
      <c r="C41" s="120"/>
      <c r="D41" s="118"/>
      <c r="E41" s="118"/>
      <c r="F41" s="118"/>
      <c r="G41" s="118"/>
    </row>
    <row r="42" spans="1:7">
      <c r="B42" s="120"/>
      <c r="C42" s="120"/>
    </row>
    <row r="43" spans="1:7">
      <c r="B43" s="120"/>
      <c r="C43" s="120"/>
    </row>
    <row r="44" spans="1:7">
      <c r="B44" s="120"/>
      <c r="C44" s="120"/>
    </row>
    <row r="45" spans="1:7">
      <c r="B45" s="120"/>
    </row>
    <row r="46" spans="1:7">
      <c r="B46" s="120"/>
    </row>
    <row r="47" spans="1:7">
      <c r="B47" s="120"/>
    </row>
    <row r="48" spans="1:7">
      <c r="C48" s="27"/>
    </row>
    <row r="49" spans="3:3">
      <c r="C49" s="27"/>
    </row>
    <row r="50" spans="3:3">
      <c r="C50" s="27"/>
    </row>
    <row r="51" spans="3:3">
      <c r="C51" s="27"/>
    </row>
    <row r="52" spans="3:3">
      <c r="C52" s="27"/>
    </row>
    <row r="53" spans="3:3">
      <c r="C53" s="27"/>
    </row>
    <row r="54" spans="3:3">
      <c r="C54" s="27"/>
    </row>
    <row r="55" spans="3:3">
      <c r="C55" s="27"/>
    </row>
    <row r="56" spans="3:3">
      <c r="C56" s="27"/>
    </row>
  </sheetData>
  <mergeCells count="13">
    <mergeCell ref="A36:F36"/>
    <mergeCell ref="A1:G1"/>
    <mergeCell ref="A2:G2"/>
    <mergeCell ref="A3:G3"/>
    <mergeCell ref="A4:A6"/>
    <mergeCell ref="B4:B6"/>
    <mergeCell ref="C4:G4"/>
    <mergeCell ref="E5:E6"/>
    <mergeCell ref="F5:F6"/>
    <mergeCell ref="C5:C6"/>
    <mergeCell ref="D5:D6"/>
    <mergeCell ref="G5:G6"/>
    <mergeCell ref="A33:G33"/>
  </mergeCells>
  <dataValidations count="1">
    <dataValidation type="list" allowBlank="1" showInputMessage="1" showErrorMessage="1" sqref="G7:G9 G19:G21 G15:G17 G11:G13 G23:G32 G34:G35">
      <formula1>$J$5:$J$6</formula1>
    </dataValidation>
  </dataValidations>
  <pageMargins left="0.78740157480314965" right="0.19685039370078741" top="0.51181102362204722" bottom="0.35433070866141736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AA133"/>
  <sheetViews>
    <sheetView topLeftCell="A112" zoomScale="70" zoomScaleNormal="70" workbookViewId="0">
      <selection activeCell="H123" sqref="H12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ตารางสรุปคะแนน!B7</f>
        <v>สำนักงานสรรพสามิตพื้นที่ตรัง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42" customHeight="1">
      <c r="A27" s="73"/>
      <c r="B27" s="74"/>
      <c r="C27" s="104"/>
      <c r="D27" s="76"/>
      <c r="E27" s="105" t="s">
        <v>170</v>
      </c>
      <c r="F27" s="77"/>
      <c r="G27" s="76"/>
      <c r="H27" s="78"/>
    </row>
    <row r="28" spans="1:9" s="50" customFormat="1" ht="63.75" customHeight="1">
      <c r="A28" s="79" t="s">
        <v>9</v>
      </c>
      <c r="B28" s="79" t="s">
        <v>8</v>
      </c>
      <c r="C28" s="79" t="s">
        <v>5</v>
      </c>
      <c r="D28" s="79" t="s">
        <v>3</v>
      </c>
      <c r="E28" s="80" t="s">
        <v>112</v>
      </c>
      <c r="F28" s="79" t="s">
        <v>2</v>
      </c>
      <c r="G28" s="79" t="s">
        <v>29</v>
      </c>
      <c r="H28" s="81" t="s">
        <v>131</v>
      </c>
      <c r="I28" s="81" t="s">
        <v>132</v>
      </c>
    </row>
    <row r="29" spans="1:9" ht="56.25" customHeight="1">
      <c r="A29" s="171" t="s">
        <v>111</v>
      </c>
      <c r="B29" s="171"/>
      <c r="C29" s="171"/>
      <c r="D29" s="171"/>
      <c r="E29" s="171"/>
      <c r="F29" s="171"/>
      <c r="G29" s="171"/>
      <c r="H29" s="171"/>
      <c r="I29" s="171"/>
    </row>
    <row r="30" spans="1:9" ht="68.25" customHeight="1">
      <c r="A30" s="71" t="s">
        <v>6</v>
      </c>
      <c r="B30" s="173" t="s">
        <v>129</v>
      </c>
      <c r="C30" s="174"/>
      <c r="D30" s="72" t="s">
        <v>7</v>
      </c>
      <c r="E30" s="172" t="s">
        <v>133</v>
      </c>
      <c r="F30" s="172"/>
      <c r="G30" s="172"/>
      <c r="H30" s="172"/>
      <c r="I30" s="172"/>
    </row>
    <row r="31" spans="1:9" ht="26.25" customHeight="1">
      <c r="A31" s="84">
        <v>1</v>
      </c>
      <c r="B31" s="170" t="s">
        <v>0</v>
      </c>
      <c r="C31" s="170"/>
      <c r="D31" s="170"/>
      <c r="E31" s="170"/>
      <c r="F31" s="170"/>
      <c r="G31" s="170"/>
      <c r="H31" s="170"/>
      <c r="I31" s="170"/>
    </row>
    <row r="32" spans="1:9" ht="97.5" customHeight="1">
      <c r="A32" s="11">
        <v>1.1000000000000001</v>
      </c>
      <c r="B32" s="4" t="s">
        <v>37</v>
      </c>
      <c r="C32" s="9" t="s">
        <v>6</v>
      </c>
      <c r="D32" s="11">
        <v>1</v>
      </c>
      <c r="E32" s="11"/>
      <c r="F32" s="11">
        <f>D32*E32</f>
        <v>0</v>
      </c>
      <c r="G32" s="11"/>
      <c r="H32" s="70" t="str">
        <f>IF(F32&gt;=1,"","ไม่ผ่าน")</f>
        <v>ไม่ผ่าน</v>
      </c>
      <c r="I32" s="2"/>
    </row>
    <row r="33" spans="1:9" s="50" customFormat="1" ht="21.75" customHeight="1">
      <c r="A33" s="11">
        <v>1.2</v>
      </c>
      <c r="B33" s="4" t="s">
        <v>30</v>
      </c>
      <c r="C33" s="9" t="s">
        <v>6</v>
      </c>
      <c r="D33" s="11">
        <v>1</v>
      </c>
      <c r="E33" s="11"/>
      <c r="F33" s="11">
        <f>D33*E33</f>
        <v>0</v>
      </c>
      <c r="G33" s="11"/>
      <c r="H33" s="82" t="str">
        <f>IF(F33&gt;=1,"","ไม่ผ่าน")</f>
        <v>ไม่ผ่าน</v>
      </c>
      <c r="I33" s="3"/>
    </row>
    <row r="34" spans="1:9">
      <c r="A34" s="56">
        <v>2</v>
      </c>
      <c r="B34" s="189" t="s">
        <v>1</v>
      </c>
      <c r="C34" s="189"/>
      <c r="D34" s="189"/>
      <c r="E34" s="189"/>
      <c r="F34" s="189"/>
      <c r="G34" s="189"/>
      <c r="H34" s="189"/>
      <c r="I34" s="189"/>
    </row>
    <row r="35" spans="1:9" ht="55.5" customHeight="1">
      <c r="A35" s="11">
        <v>2.1</v>
      </c>
      <c r="B35" s="4" t="s">
        <v>62</v>
      </c>
      <c r="C35" s="9" t="s">
        <v>6</v>
      </c>
      <c r="D35" s="11">
        <v>1</v>
      </c>
      <c r="E35" s="11"/>
      <c r="F35" s="11">
        <f>D35*E35</f>
        <v>0</v>
      </c>
      <c r="G35" s="13"/>
      <c r="H35" s="70" t="str">
        <f>IF(F35&gt;=1,"","ไม่ผ่าน")</f>
        <v>ไม่ผ่าน</v>
      </c>
      <c r="I35" s="2"/>
    </row>
    <row r="36" spans="1:9" ht="41.25" customHeight="1">
      <c r="A36" s="11">
        <v>2.2000000000000002</v>
      </c>
      <c r="B36" s="4" t="s">
        <v>63</v>
      </c>
      <c r="C36" s="6" t="s">
        <v>6</v>
      </c>
      <c r="D36" s="10">
        <v>1</v>
      </c>
      <c r="E36" s="10"/>
      <c r="F36" s="11">
        <f t="shared" ref="F36:F37" si="0">D36*E36</f>
        <v>0</v>
      </c>
      <c r="G36" s="13"/>
      <c r="H36" s="70" t="str">
        <f>IF(F36&gt;=1,"","ไม่ผ่าน")</f>
        <v>ไม่ผ่าน</v>
      </c>
      <c r="I36" s="2"/>
    </row>
    <row r="37" spans="1:9" ht="19.5" customHeight="1">
      <c r="A37" s="11">
        <v>2.2999999999999998</v>
      </c>
      <c r="B37" s="3" t="s">
        <v>91</v>
      </c>
      <c r="C37" s="8" t="s">
        <v>7</v>
      </c>
      <c r="D37" s="11">
        <v>2</v>
      </c>
      <c r="E37" s="11"/>
      <c r="F37" s="11">
        <f t="shared" si="0"/>
        <v>0</v>
      </c>
      <c r="G37" s="13"/>
      <c r="H37" s="70"/>
      <c r="I37" s="70" t="str">
        <f>IF(F37&gt;=1,"","ไม่ผ่าน")</f>
        <v>ไม่ผ่าน</v>
      </c>
    </row>
    <row r="38" spans="1:9">
      <c r="A38" s="85">
        <v>3</v>
      </c>
      <c r="B38" s="190" t="s">
        <v>4</v>
      </c>
      <c r="C38" s="191"/>
      <c r="D38" s="191"/>
      <c r="E38" s="191"/>
      <c r="F38" s="191"/>
      <c r="G38" s="191"/>
      <c r="H38" s="191"/>
      <c r="I38" s="192"/>
    </row>
    <row r="39" spans="1:9" ht="59.25" customHeight="1">
      <c r="A39" s="11">
        <v>3.1</v>
      </c>
      <c r="B39" s="4" t="s">
        <v>150</v>
      </c>
      <c r="C39" s="8" t="s">
        <v>7</v>
      </c>
      <c r="D39" s="11">
        <v>2</v>
      </c>
      <c r="E39" s="11"/>
      <c r="F39" s="11">
        <f>D39*E39</f>
        <v>0</v>
      </c>
      <c r="G39" s="13"/>
      <c r="H39" s="70"/>
      <c r="I39" s="70" t="str">
        <f>IF(F39&gt;=1,"","ไม่ผ่าน")</f>
        <v>ไม่ผ่าน</v>
      </c>
    </row>
    <row r="40" spans="1:9">
      <c r="A40" s="56">
        <v>4</v>
      </c>
      <c r="B40" s="186" t="s">
        <v>10</v>
      </c>
      <c r="C40" s="187"/>
      <c r="D40" s="187"/>
      <c r="E40" s="187"/>
      <c r="F40" s="187"/>
      <c r="G40" s="187"/>
      <c r="H40" s="187"/>
      <c r="I40" s="188"/>
    </row>
    <row r="41" spans="1:9" ht="19.5">
      <c r="A41" s="11">
        <v>4.0999999999999996</v>
      </c>
      <c r="B41" s="4" t="s">
        <v>39</v>
      </c>
      <c r="C41" s="5" t="s">
        <v>6</v>
      </c>
      <c r="D41" s="11">
        <v>1</v>
      </c>
      <c r="E41" s="11"/>
      <c r="F41" s="11">
        <f>D41*E41</f>
        <v>0</v>
      </c>
      <c r="G41" s="13"/>
      <c r="H41" s="70" t="str">
        <f>IF(F41&gt;=1,"","ไม่ผ่าน")</f>
        <v>ไม่ผ่าน</v>
      </c>
      <c r="I41" s="2"/>
    </row>
    <row r="42" spans="1:9" ht="40.5" customHeight="1">
      <c r="A42" s="11">
        <v>4.2</v>
      </c>
      <c r="B42" s="4" t="s">
        <v>40</v>
      </c>
      <c r="C42" s="9" t="s">
        <v>6</v>
      </c>
      <c r="D42" s="11">
        <v>1</v>
      </c>
      <c r="E42" s="11"/>
      <c r="F42" s="11">
        <f t="shared" ref="F42:F46" si="1">D42*E42</f>
        <v>0</v>
      </c>
      <c r="G42" s="13"/>
      <c r="H42" s="70" t="str">
        <f>IF(F42&gt;=1,"","ไม่ผ่าน")</f>
        <v>ไม่ผ่าน</v>
      </c>
      <c r="I42" s="2"/>
    </row>
    <row r="43" spans="1:9" ht="55.5" customHeight="1">
      <c r="A43" s="11">
        <v>4.3</v>
      </c>
      <c r="B43" s="4" t="s">
        <v>41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42" customHeight="1">
      <c r="A44" s="11">
        <v>4.4000000000000004</v>
      </c>
      <c r="B44" s="4" t="s">
        <v>42</v>
      </c>
      <c r="C44" s="9" t="s">
        <v>6</v>
      </c>
      <c r="D44" s="11">
        <v>1</v>
      </c>
      <c r="E44" s="11"/>
      <c r="F44" s="11">
        <f t="shared" si="1"/>
        <v>0</v>
      </c>
      <c r="G44" s="13"/>
      <c r="H44" s="70" t="str">
        <f>IF(F44&gt;=1,"","ไม่ผ่าน")</f>
        <v>ไม่ผ่าน</v>
      </c>
      <c r="I44" s="2"/>
    </row>
    <row r="45" spans="1:9" ht="77.25" customHeight="1">
      <c r="A45" s="11">
        <v>4.5</v>
      </c>
      <c r="B45" s="4" t="s">
        <v>11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4.5999999999999996</v>
      </c>
      <c r="B46" s="4" t="s">
        <v>12</v>
      </c>
      <c r="C46" s="8" t="s">
        <v>7</v>
      </c>
      <c r="D46" s="11">
        <v>2</v>
      </c>
      <c r="E46" s="11"/>
      <c r="F46" s="11">
        <f t="shared" si="1"/>
        <v>0</v>
      </c>
      <c r="G46" s="13"/>
      <c r="H46" s="70"/>
      <c r="I46" s="70" t="str">
        <f>IF(F46&gt;=1,"","ไม่ผ่าน")</f>
        <v>ไม่ผ่าน</v>
      </c>
    </row>
    <row r="47" spans="1:9" ht="25.5" customHeight="1">
      <c r="A47" s="11">
        <v>4.7</v>
      </c>
      <c r="B47" s="4" t="s">
        <v>43</v>
      </c>
      <c r="C47" s="8" t="s">
        <v>7</v>
      </c>
      <c r="D47" s="11">
        <v>2</v>
      </c>
      <c r="E47" s="11"/>
      <c r="F47" s="11">
        <f>D47*E47</f>
        <v>0</v>
      </c>
      <c r="G47" s="13"/>
      <c r="H47" s="70"/>
      <c r="I47" s="70" t="str">
        <f>IF(F47&gt;=1,"","ไม่ผ่าน")</f>
        <v>ไม่ผ่าน</v>
      </c>
    </row>
    <row r="48" spans="1:9">
      <c r="A48" s="85">
        <v>5</v>
      </c>
      <c r="B48" s="186" t="s">
        <v>13</v>
      </c>
      <c r="C48" s="187"/>
      <c r="D48" s="187"/>
      <c r="E48" s="187"/>
      <c r="F48" s="187"/>
      <c r="G48" s="187"/>
      <c r="H48" s="187"/>
      <c r="I48" s="188"/>
    </row>
    <row r="49" spans="1:9" ht="24" customHeight="1">
      <c r="A49" s="7">
        <v>5.0999999999999996</v>
      </c>
      <c r="B49" s="4" t="s">
        <v>44</v>
      </c>
      <c r="C49" s="9" t="s">
        <v>6</v>
      </c>
      <c r="D49" s="7">
        <v>1</v>
      </c>
      <c r="E49" s="7"/>
      <c r="F49" s="11">
        <f t="shared" ref="F49:F51" si="2">D49*E49</f>
        <v>0</v>
      </c>
      <c r="G49" s="7"/>
      <c r="H49" s="70" t="str">
        <f>IF(F49&gt;=1,"","ไม่ผ่าน")</f>
        <v>ไม่ผ่าน</v>
      </c>
      <c r="I49" s="2"/>
    </row>
    <row r="50" spans="1:9" ht="45" customHeight="1">
      <c r="A50" s="11">
        <v>5.2</v>
      </c>
      <c r="B50" s="4" t="s">
        <v>64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5.5" customHeight="1">
      <c r="A51" s="13">
        <v>5.3</v>
      </c>
      <c r="B51" s="3" t="s">
        <v>14</v>
      </c>
      <c r="C51" s="9" t="s">
        <v>6</v>
      </c>
      <c r="D51" s="7">
        <v>1</v>
      </c>
      <c r="E51" s="7"/>
      <c r="F51" s="11">
        <f t="shared" si="2"/>
        <v>0</v>
      </c>
      <c r="G51" s="13"/>
      <c r="H51" s="70" t="str">
        <f>IF(F51&gt;=1,"","ไม่ผ่าน")</f>
        <v>ไม่ผ่าน</v>
      </c>
      <c r="I51" s="2"/>
    </row>
    <row r="52" spans="1:9" ht="21" customHeight="1">
      <c r="A52" s="86">
        <v>6</v>
      </c>
      <c r="B52" s="186" t="s">
        <v>92</v>
      </c>
      <c r="C52" s="187"/>
      <c r="D52" s="187"/>
      <c r="E52" s="187"/>
      <c r="F52" s="187"/>
      <c r="G52" s="187"/>
      <c r="H52" s="187"/>
      <c r="I52" s="188"/>
    </row>
    <row r="53" spans="1:9" ht="57.75" customHeight="1">
      <c r="A53" s="11">
        <v>6.1</v>
      </c>
      <c r="B53" s="4" t="s">
        <v>65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39.75" customHeight="1">
      <c r="A54" s="11">
        <v>6.2</v>
      </c>
      <c r="B54" s="4" t="s">
        <v>66</v>
      </c>
      <c r="C54" s="9" t="s">
        <v>6</v>
      </c>
      <c r="D54" s="11">
        <v>1</v>
      </c>
      <c r="E54" s="11"/>
      <c r="F54" s="11">
        <f>D54*E54</f>
        <v>0</v>
      </c>
      <c r="G54" s="13"/>
      <c r="H54" s="70" t="str">
        <f>IF(F54&gt;=1,"","ไม่ผ่าน")</f>
        <v>ไม่ผ่าน</v>
      </c>
      <c r="I54" s="2"/>
    </row>
    <row r="55" spans="1:9" ht="25.5" customHeight="1">
      <c r="A55" s="11">
        <v>6.3</v>
      </c>
      <c r="B55" s="3" t="s">
        <v>45</v>
      </c>
      <c r="C55" s="9" t="s">
        <v>6</v>
      </c>
      <c r="D55" s="11">
        <v>1</v>
      </c>
      <c r="E55" s="11"/>
      <c r="F55" s="11">
        <f t="shared" ref="F55:F67" si="3">D55*E55</f>
        <v>0</v>
      </c>
      <c r="G55" s="13"/>
      <c r="H55" s="70" t="str">
        <f>IF(F55&gt;=1,"","ไม่ผ่าน")</f>
        <v>ไม่ผ่าน</v>
      </c>
      <c r="I55" s="2"/>
    </row>
    <row r="56" spans="1:9" ht="61.5" customHeight="1">
      <c r="A56" s="11">
        <v>6.4</v>
      </c>
      <c r="B56" s="4" t="s">
        <v>67</v>
      </c>
      <c r="C56" s="9" t="s">
        <v>6</v>
      </c>
      <c r="D56" s="11">
        <v>1</v>
      </c>
      <c r="E56" s="11"/>
      <c r="F56" s="11">
        <f t="shared" si="3"/>
        <v>0</v>
      </c>
      <c r="G56" s="13"/>
      <c r="H56" s="70" t="str">
        <f>IF(F56&gt;=1,"","ไม่ผ่าน")</f>
        <v>ไม่ผ่าน</v>
      </c>
      <c r="I56" s="2"/>
    </row>
    <row r="57" spans="1:9" ht="23.25" customHeight="1">
      <c r="A57" s="11">
        <v>6.5</v>
      </c>
      <c r="B57" s="3" t="s">
        <v>68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11">
        <v>6.6</v>
      </c>
      <c r="B58" s="4" t="s">
        <v>35</v>
      </c>
      <c r="C58" s="8" t="s">
        <v>7</v>
      </c>
      <c r="D58" s="11">
        <v>2</v>
      </c>
      <c r="E58" s="11"/>
      <c r="F58" s="11">
        <f t="shared" si="3"/>
        <v>0</v>
      </c>
      <c r="G58" s="13"/>
      <c r="H58" s="70"/>
      <c r="I58" s="70" t="str">
        <f>IF(F58&gt;=1,"","ไม่ผ่าน")</f>
        <v>ไม่ผ่าน</v>
      </c>
    </row>
    <row r="59" spans="1:9">
      <c r="A59" s="87">
        <v>7</v>
      </c>
      <c r="B59" s="186" t="s">
        <v>26</v>
      </c>
      <c r="C59" s="187"/>
      <c r="D59" s="187"/>
      <c r="E59" s="187"/>
      <c r="F59" s="187"/>
      <c r="G59" s="187"/>
      <c r="H59" s="187"/>
      <c r="I59" s="188"/>
    </row>
    <row r="60" spans="1:9" ht="24" customHeight="1">
      <c r="A60" s="11">
        <v>7.1</v>
      </c>
      <c r="B60" s="3" t="s">
        <v>46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5.5" customHeight="1">
      <c r="A61" s="11">
        <v>7.2</v>
      </c>
      <c r="B61" s="4" t="s">
        <v>151</v>
      </c>
      <c r="C61" s="9" t="s">
        <v>6</v>
      </c>
      <c r="D61" s="11">
        <v>1</v>
      </c>
      <c r="E61" s="11"/>
      <c r="F61" s="11">
        <f t="shared" si="3"/>
        <v>0</v>
      </c>
      <c r="G61" s="11"/>
      <c r="H61" s="70" t="str">
        <f>IF(F61&gt;=1,"","ไม่ผ่าน")</f>
        <v>ไม่ผ่าน</v>
      </c>
      <c r="I61" s="2"/>
    </row>
    <row r="62" spans="1:9" ht="24" customHeight="1">
      <c r="A62" s="87">
        <v>8</v>
      </c>
      <c r="B62" s="186" t="s">
        <v>24</v>
      </c>
      <c r="C62" s="187"/>
      <c r="D62" s="187"/>
      <c r="E62" s="187"/>
      <c r="F62" s="187"/>
      <c r="G62" s="187"/>
      <c r="H62" s="187"/>
      <c r="I62" s="188"/>
    </row>
    <row r="63" spans="1:9" ht="41.25" customHeight="1">
      <c r="A63" s="11">
        <v>8.1</v>
      </c>
      <c r="B63" s="4" t="s">
        <v>104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 ht="38.25" customHeight="1">
      <c r="A64" s="11">
        <v>8.1999999999999993</v>
      </c>
      <c r="B64" s="4" t="s">
        <v>23</v>
      </c>
      <c r="C64" s="9" t="s">
        <v>6</v>
      </c>
      <c r="D64" s="11">
        <v>1</v>
      </c>
      <c r="E64" s="11"/>
      <c r="F64" s="11">
        <f t="shared" si="3"/>
        <v>0</v>
      </c>
      <c r="G64" s="11"/>
      <c r="H64" s="70" t="str">
        <f>IF(F64&gt;=1,"","ไม่ผ่าน")</f>
        <v>ไม่ผ่าน</v>
      </c>
      <c r="I64" s="2"/>
    </row>
    <row r="65" spans="1:9">
      <c r="A65" s="11">
        <v>8.3000000000000007</v>
      </c>
      <c r="B65" s="4" t="s">
        <v>69</v>
      </c>
      <c r="C65" s="8" t="s">
        <v>7</v>
      </c>
      <c r="D65" s="11">
        <v>2</v>
      </c>
      <c r="E65" s="11"/>
      <c r="F65" s="11">
        <f t="shared" si="3"/>
        <v>0</v>
      </c>
      <c r="G65" s="11"/>
      <c r="H65" s="70"/>
      <c r="I65" s="70" t="str">
        <f>IF(F65&gt;=1,"","ไม่ผ่าน")</f>
        <v>ไม่ผ่าน</v>
      </c>
    </row>
    <row r="66" spans="1:9" ht="24.75" customHeight="1">
      <c r="A66" s="87">
        <v>9</v>
      </c>
      <c r="B66" s="193" t="s">
        <v>22</v>
      </c>
      <c r="C66" s="194"/>
      <c r="D66" s="194"/>
      <c r="E66" s="194"/>
      <c r="F66" s="194"/>
      <c r="G66" s="194"/>
      <c r="H66" s="194"/>
      <c r="I66" s="195"/>
    </row>
    <row r="67" spans="1:9" ht="56.25" customHeight="1">
      <c r="A67" s="11">
        <v>9.1</v>
      </c>
      <c r="B67" s="4" t="s">
        <v>70</v>
      </c>
      <c r="C67" s="8" t="s">
        <v>7</v>
      </c>
      <c r="D67" s="11">
        <v>2</v>
      </c>
      <c r="E67" s="11"/>
      <c r="F67" s="11">
        <f t="shared" si="3"/>
        <v>0</v>
      </c>
      <c r="G67" s="11"/>
      <c r="H67" s="70"/>
      <c r="I67" s="70" t="str">
        <f>IF(F67&gt;=1,"","ไม่ผ่าน")</f>
        <v>ไม่ผ่าน</v>
      </c>
    </row>
    <row r="68" spans="1:9" ht="23.25" customHeight="1">
      <c r="A68" s="87">
        <v>10</v>
      </c>
      <c r="B68" s="193" t="s">
        <v>21</v>
      </c>
      <c r="C68" s="194"/>
      <c r="D68" s="194"/>
      <c r="E68" s="194"/>
      <c r="F68" s="194"/>
      <c r="G68" s="194"/>
      <c r="H68" s="194"/>
      <c r="I68" s="195"/>
    </row>
    <row r="69" spans="1:9" ht="57.75" customHeight="1">
      <c r="A69" s="11">
        <v>10.1</v>
      </c>
      <c r="B69" s="4" t="s">
        <v>71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37.5">
      <c r="A70" s="11">
        <v>10.199999999999999</v>
      </c>
      <c r="B70" s="4" t="s">
        <v>152</v>
      </c>
      <c r="C70" s="9" t="s">
        <v>6</v>
      </c>
      <c r="D70" s="11">
        <v>1</v>
      </c>
      <c r="E70" s="11"/>
      <c r="F70" s="11">
        <f>D70*E70</f>
        <v>0</v>
      </c>
      <c r="G70" s="11"/>
      <c r="H70" s="70" t="str">
        <f>IF(F70&gt;=1,"","ไม่ผ่าน")</f>
        <v>ไม่ผ่าน</v>
      </c>
      <c r="I70" s="2"/>
    </row>
    <row r="71" spans="1:9" ht="24" customHeight="1">
      <c r="A71" s="84">
        <v>11</v>
      </c>
      <c r="B71" s="196" t="s">
        <v>20</v>
      </c>
      <c r="C71" s="197"/>
      <c r="D71" s="197"/>
      <c r="E71" s="197"/>
      <c r="F71" s="197"/>
      <c r="G71" s="197"/>
      <c r="H71" s="197"/>
      <c r="I71" s="198"/>
    </row>
    <row r="72" spans="1:9">
      <c r="A72" s="11">
        <v>11.1</v>
      </c>
      <c r="B72" s="4" t="s">
        <v>72</v>
      </c>
      <c r="C72" s="8" t="s">
        <v>7</v>
      </c>
      <c r="D72" s="11">
        <v>2</v>
      </c>
      <c r="E72" s="11"/>
      <c r="F72" s="11">
        <f>D72*E72</f>
        <v>0</v>
      </c>
      <c r="G72" s="11"/>
      <c r="H72" s="70"/>
      <c r="I72" s="70" t="str">
        <f>IF(F72&gt;=1,"","ไม่ผ่าน")</f>
        <v>ไม่ผ่าน</v>
      </c>
    </row>
    <row r="73" spans="1:9" ht="24.75" customHeight="1">
      <c r="A73" s="87">
        <v>12</v>
      </c>
      <c r="B73" s="186" t="s">
        <v>73</v>
      </c>
      <c r="C73" s="187"/>
      <c r="D73" s="187"/>
      <c r="E73" s="187"/>
      <c r="F73" s="187"/>
      <c r="G73" s="187"/>
      <c r="H73" s="187"/>
      <c r="I73" s="188"/>
    </row>
    <row r="74" spans="1:9" ht="57.75" customHeight="1">
      <c r="A74" s="11">
        <v>12.1</v>
      </c>
      <c r="B74" s="4" t="s">
        <v>47</v>
      </c>
      <c r="C74" s="9" t="s">
        <v>6</v>
      </c>
      <c r="D74" s="11">
        <v>1</v>
      </c>
      <c r="E74" s="11"/>
      <c r="F74" s="11">
        <f>D74*E74</f>
        <v>0</v>
      </c>
      <c r="G74" s="11"/>
      <c r="H74" s="70" t="str">
        <f>IF(F74&gt;=1,"","ไม่ผ่าน")</f>
        <v>ไม่ผ่าน</v>
      </c>
      <c r="I74" s="2"/>
    </row>
    <row r="75" spans="1:9" ht="29.25" customHeight="1">
      <c r="A75" s="11">
        <v>12.2</v>
      </c>
      <c r="B75" s="4" t="s">
        <v>19</v>
      </c>
      <c r="C75" s="9" t="s">
        <v>6</v>
      </c>
      <c r="D75" s="11">
        <v>1</v>
      </c>
      <c r="E75" s="11"/>
      <c r="F75" s="11">
        <f t="shared" ref="F75:F106" si="4">D75*E75</f>
        <v>0</v>
      </c>
      <c r="G75" s="13"/>
      <c r="H75" s="70" t="str">
        <f>IF(F75&gt;=1,"","ไม่ผ่าน")</f>
        <v>ไม่ผ่าน</v>
      </c>
      <c r="I75" s="2"/>
    </row>
    <row r="76" spans="1:9" ht="25.5" customHeight="1">
      <c r="A76" s="87">
        <v>13</v>
      </c>
      <c r="B76" s="193" t="s">
        <v>74</v>
      </c>
      <c r="C76" s="194"/>
      <c r="D76" s="194"/>
      <c r="E76" s="194"/>
      <c r="F76" s="194"/>
      <c r="G76" s="194"/>
      <c r="H76" s="194"/>
      <c r="I76" s="195"/>
    </row>
    <row r="77" spans="1:9" ht="79.5" customHeight="1">
      <c r="A77" s="52">
        <v>13.1</v>
      </c>
      <c r="B77" s="83" t="s">
        <v>48</v>
      </c>
      <c r="C77" s="5" t="s">
        <v>6</v>
      </c>
      <c r="D77" s="11">
        <v>1</v>
      </c>
      <c r="E77" s="11"/>
      <c r="F77" s="11">
        <f t="shared" si="4"/>
        <v>0</v>
      </c>
      <c r="G77" s="13"/>
      <c r="H77" s="70" t="str">
        <f>IF(F77&gt;=1,"","ไม่ผ่าน")</f>
        <v>ไม่ผ่าน</v>
      </c>
      <c r="I77" s="2"/>
    </row>
    <row r="78" spans="1:9" ht="57" customHeight="1">
      <c r="A78" s="11">
        <v>13.2</v>
      </c>
      <c r="B78" s="4" t="s">
        <v>75</v>
      </c>
      <c r="C78" s="8" t="s">
        <v>7</v>
      </c>
      <c r="D78" s="11">
        <v>2</v>
      </c>
      <c r="E78" s="11"/>
      <c r="F78" s="11">
        <f t="shared" si="4"/>
        <v>0</v>
      </c>
      <c r="G78" s="13"/>
      <c r="H78" s="70"/>
      <c r="I78" s="70" t="str">
        <f>IF(F78&gt;=1,"","ไม่ผ่าน")</f>
        <v>ไม่ผ่าน</v>
      </c>
    </row>
    <row r="79" spans="1:9" ht="24" customHeight="1">
      <c r="A79" s="87">
        <v>14</v>
      </c>
      <c r="B79" s="193" t="s">
        <v>18</v>
      </c>
      <c r="C79" s="194"/>
      <c r="D79" s="194"/>
      <c r="E79" s="194"/>
      <c r="F79" s="194"/>
      <c r="G79" s="194"/>
      <c r="H79" s="194"/>
      <c r="I79" s="195"/>
    </row>
    <row r="80" spans="1:9" ht="42.75" customHeight="1">
      <c r="A80" s="11">
        <v>14.1</v>
      </c>
      <c r="B80" s="4" t="s">
        <v>76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60" customHeight="1">
      <c r="A81" s="11">
        <v>14.2</v>
      </c>
      <c r="B81" s="4" t="s">
        <v>77</v>
      </c>
      <c r="C81" s="9" t="s">
        <v>6</v>
      </c>
      <c r="D81" s="11">
        <v>1</v>
      </c>
      <c r="E81" s="11"/>
      <c r="F81" s="11">
        <f t="shared" si="4"/>
        <v>0</v>
      </c>
      <c r="G81" s="13"/>
      <c r="H81" s="70" t="str">
        <f>IF(F81&gt;=1,"","ไม่ผ่าน")</f>
        <v>ไม่ผ่าน</v>
      </c>
      <c r="I81" s="2"/>
    </row>
    <row r="82" spans="1:9" ht="19.5" customHeight="1">
      <c r="A82" s="87">
        <v>15</v>
      </c>
      <c r="B82" s="193" t="s">
        <v>28</v>
      </c>
      <c r="C82" s="194"/>
      <c r="D82" s="194"/>
      <c r="E82" s="194"/>
      <c r="F82" s="194"/>
      <c r="G82" s="194"/>
      <c r="H82" s="194"/>
      <c r="I82" s="195"/>
    </row>
    <row r="83" spans="1:9" ht="43.5" customHeight="1">
      <c r="A83" s="11">
        <v>15.1</v>
      </c>
      <c r="B83" s="4" t="s">
        <v>134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57.75" customHeight="1">
      <c r="A84" s="11">
        <v>15.2</v>
      </c>
      <c r="B84" s="4" t="s">
        <v>153</v>
      </c>
      <c r="C84" s="9" t="s">
        <v>6</v>
      </c>
      <c r="D84" s="11">
        <v>1</v>
      </c>
      <c r="E84" s="11"/>
      <c r="F84" s="11">
        <f t="shared" si="4"/>
        <v>0</v>
      </c>
      <c r="G84" s="13"/>
      <c r="H84" s="70" t="str">
        <f>IF(F84&gt;=1,"","ไม่ผ่าน")</f>
        <v>ไม่ผ่าน</v>
      </c>
      <c r="I84" s="2"/>
    </row>
    <row r="85" spans="1:9" ht="19.5" customHeight="1">
      <c r="A85" s="87">
        <v>16</v>
      </c>
      <c r="B85" s="193" t="s">
        <v>78</v>
      </c>
      <c r="C85" s="194"/>
      <c r="D85" s="194"/>
      <c r="E85" s="194"/>
      <c r="F85" s="194"/>
      <c r="G85" s="194"/>
      <c r="H85" s="194"/>
      <c r="I85" s="195"/>
    </row>
    <row r="86" spans="1:9" ht="58.5" customHeight="1">
      <c r="A86" s="11">
        <v>16.100000000000001</v>
      </c>
      <c r="B86" s="4" t="s">
        <v>93</v>
      </c>
      <c r="C86" s="9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64.5" customHeight="1">
      <c r="A87" s="11">
        <v>16.2</v>
      </c>
      <c r="B87" s="4" t="s">
        <v>154</v>
      </c>
      <c r="C87" s="5" t="s">
        <v>6</v>
      </c>
      <c r="D87" s="11">
        <v>1</v>
      </c>
      <c r="E87" s="11"/>
      <c r="F87" s="11">
        <f t="shared" si="4"/>
        <v>0</v>
      </c>
      <c r="G87" s="13"/>
      <c r="H87" s="70" t="str">
        <f>IF(F87&gt;=1,"","ไม่ผ่าน")</f>
        <v>ไม่ผ่าน</v>
      </c>
      <c r="I87" s="2"/>
    </row>
    <row r="88" spans="1:9" ht="24.75" customHeight="1">
      <c r="A88" s="87">
        <v>17</v>
      </c>
      <c r="B88" s="193" t="s">
        <v>17</v>
      </c>
      <c r="C88" s="194"/>
      <c r="D88" s="194"/>
      <c r="E88" s="194"/>
      <c r="F88" s="194"/>
      <c r="G88" s="194"/>
      <c r="H88" s="194"/>
      <c r="I88" s="195"/>
    </row>
    <row r="89" spans="1:9" ht="60.75" customHeight="1">
      <c r="A89" s="11">
        <v>17.100000000000001</v>
      </c>
      <c r="B89" s="4" t="s">
        <v>94</v>
      </c>
      <c r="C89" s="5" t="s">
        <v>6</v>
      </c>
      <c r="D89" s="11">
        <v>1</v>
      </c>
      <c r="E89" s="11"/>
      <c r="F89" s="11">
        <f t="shared" si="4"/>
        <v>0</v>
      </c>
      <c r="G89" s="13"/>
      <c r="H89" s="70" t="str">
        <f>IF(F89&gt;=1,"","ไม่ผ่าน")</f>
        <v>ไม่ผ่าน</v>
      </c>
      <c r="I89" s="2"/>
    </row>
    <row r="90" spans="1:9" ht="27" customHeight="1">
      <c r="A90" s="87">
        <v>18</v>
      </c>
      <c r="B90" s="193" t="s">
        <v>59</v>
      </c>
      <c r="C90" s="194"/>
      <c r="D90" s="194"/>
      <c r="E90" s="194"/>
      <c r="F90" s="194"/>
      <c r="G90" s="194"/>
      <c r="H90" s="194"/>
      <c r="I90" s="195"/>
    </row>
    <row r="91" spans="1:9" ht="60.75" customHeight="1">
      <c r="A91" s="11">
        <v>18.100000000000001</v>
      </c>
      <c r="B91" s="4" t="s">
        <v>95</v>
      </c>
      <c r="C91" s="8" t="s">
        <v>7</v>
      </c>
      <c r="D91" s="11">
        <v>2</v>
      </c>
      <c r="E91" s="11"/>
      <c r="F91" s="11">
        <f t="shared" si="4"/>
        <v>0</v>
      </c>
      <c r="G91" s="13"/>
      <c r="H91" s="70"/>
      <c r="I91" s="70" t="str">
        <f>IF(F91&gt;=1,"","ไม่ผ่าน")</f>
        <v>ไม่ผ่าน</v>
      </c>
    </row>
    <row r="92" spans="1:9">
      <c r="A92" s="86">
        <v>19</v>
      </c>
      <c r="B92" s="186" t="s">
        <v>79</v>
      </c>
      <c r="C92" s="187"/>
      <c r="D92" s="187"/>
      <c r="E92" s="187"/>
      <c r="F92" s="187"/>
      <c r="G92" s="187"/>
      <c r="H92" s="187"/>
      <c r="I92" s="188"/>
    </row>
    <row r="93" spans="1:9" ht="78.75" customHeight="1">
      <c r="A93" s="11">
        <v>19.100000000000001</v>
      </c>
      <c r="B93" s="4" t="s">
        <v>96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111" customHeight="1">
      <c r="A94" s="11">
        <v>19.2</v>
      </c>
      <c r="B94" s="4" t="s">
        <v>155</v>
      </c>
      <c r="C94" s="9" t="s">
        <v>6</v>
      </c>
      <c r="D94" s="11">
        <v>1</v>
      </c>
      <c r="E94" s="11"/>
      <c r="F94" s="11">
        <f t="shared" si="4"/>
        <v>0</v>
      </c>
      <c r="G94" s="13"/>
      <c r="H94" s="70" t="str">
        <f>IF(F94&gt;=1,"","ไม่ผ่าน")</f>
        <v>ไม่ผ่าน</v>
      </c>
      <c r="I94" s="2"/>
    </row>
    <row r="95" spans="1:9" ht="23.25" customHeight="1">
      <c r="A95" s="87">
        <v>20</v>
      </c>
      <c r="B95" s="193" t="s">
        <v>15</v>
      </c>
      <c r="C95" s="194"/>
      <c r="D95" s="194"/>
      <c r="E95" s="194"/>
      <c r="F95" s="194"/>
      <c r="G95" s="194"/>
      <c r="H95" s="194"/>
      <c r="I95" s="195"/>
    </row>
    <row r="96" spans="1:9" ht="92.25" customHeight="1">
      <c r="A96" s="11">
        <v>20.100000000000001</v>
      </c>
      <c r="B96" s="4" t="s">
        <v>156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60" customHeight="1">
      <c r="A97" s="11">
        <v>20.2</v>
      </c>
      <c r="B97" s="4" t="s">
        <v>97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 ht="23.25" customHeight="1">
      <c r="A98" s="11">
        <v>20.3</v>
      </c>
      <c r="B98" s="4" t="s">
        <v>80</v>
      </c>
      <c r="C98" s="8" t="s">
        <v>7</v>
      </c>
      <c r="D98" s="11">
        <v>2</v>
      </c>
      <c r="E98" s="11"/>
      <c r="F98" s="11">
        <f t="shared" si="4"/>
        <v>0</v>
      </c>
      <c r="G98" s="13"/>
      <c r="H98" s="70"/>
      <c r="I98" s="70" t="str">
        <f>IF(F98&gt;=1,"","ไม่ผ่าน")</f>
        <v>ไม่ผ่าน</v>
      </c>
    </row>
    <row r="99" spans="1:9">
      <c r="A99" s="86">
        <v>21</v>
      </c>
      <c r="B99" s="186" t="s">
        <v>27</v>
      </c>
      <c r="C99" s="187"/>
      <c r="D99" s="187"/>
      <c r="E99" s="187"/>
      <c r="F99" s="187"/>
      <c r="G99" s="187"/>
      <c r="H99" s="187"/>
      <c r="I99" s="188"/>
    </row>
    <row r="100" spans="1:9" ht="56.25" customHeight="1">
      <c r="A100" s="11">
        <v>21.1</v>
      </c>
      <c r="B100" s="4" t="s">
        <v>49</v>
      </c>
      <c r="C100" s="9" t="s">
        <v>6</v>
      </c>
      <c r="D100" s="11">
        <v>1</v>
      </c>
      <c r="E100" s="11"/>
      <c r="F100" s="11">
        <f t="shared" si="4"/>
        <v>0</v>
      </c>
      <c r="G100" s="13"/>
      <c r="H100" s="70" t="str">
        <f>IF(F100&gt;=1,"","ไม่ผ่าน")</f>
        <v>ไม่ผ่าน</v>
      </c>
      <c r="I100" s="2"/>
    </row>
    <row r="101" spans="1:9">
      <c r="A101" s="86">
        <v>22</v>
      </c>
      <c r="B101" s="186" t="s">
        <v>81</v>
      </c>
      <c r="C101" s="187"/>
      <c r="D101" s="187"/>
      <c r="E101" s="187"/>
      <c r="F101" s="187"/>
      <c r="G101" s="187"/>
      <c r="H101" s="187"/>
      <c r="I101" s="188"/>
    </row>
    <row r="102" spans="1:9" ht="59.25" customHeight="1">
      <c r="A102" s="11">
        <v>22.1</v>
      </c>
      <c r="B102" s="4" t="s">
        <v>82</v>
      </c>
      <c r="C102" s="8" t="s">
        <v>7</v>
      </c>
      <c r="D102" s="11">
        <v>2</v>
      </c>
      <c r="E102" s="11"/>
      <c r="F102" s="11">
        <f t="shared" si="4"/>
        <v>0</v>
      </c>
      <c r="G102" s="13"/>
      <c r="H102" s="70"/>
      <c r="I102" s="70" t="str">
        <f>IF(F102&gt;=1,"","ไม่ผ่าน")</f>
        <v>ไม่ผ่าน</v>
      </c>
    </row>
    <row r="103" spans="1:9" ht="24" customHeight="1">
      <c r="A103" s="87">
        <v>23</v>
      </c>
      <c r="B103" s="193" t="s">
        <v>83</v>
      </c>
      <c r="C103" s="194"/>
      <c r="D103" s="194"/>
      <c r="E103" s="194"/>
      <c r="F103" s="194"/>
      <c r="G103" s="194"/>
      <c r="H103" s="194"/>
      <c r="I103" s="195"/>
    </row>
    <row r="104" spans="1:9" ht="62.25" customHeight="1">
      <c r="A104" s="11">
        <v>23.1</v>
      </c>
      <c r="B104" s="4" t="s">
        <v>157</v>
      </c>
      <c r="C104" s="8" t="s">
        <v>7</v>
      </c>
      <c r="D104" s="11">
        <v>2</v>
      </c>
      <c r="E104" s="11"/>
      <c r="F104" s="11">
        <f t="shared" si="4"/>
        <v>0</v>
      </c>
      <c r="G104" s="13"/>
      <c r="H104" s="70"/>
      <c r="I104" s="70" t="str">
        <f>IF(F104&gt;=1,"","ไม่ผ่าน")</f>
        <v>ไม่ผ่าน</v>
      </c>
    </row>
    <row r="105" spans="1:9" ht="24" customHeight="1">
      <c r="A105" s="88">
        <v>24</v>
      </c>
      <c r="B105" s="206" t="s">
        <v>16</v>
      </c>
      <c r="C105" s="207"/>
      <c r="D105" s="207"/>
      <c r="E105" s="207"/>
      <c r="F105" s="207"/>
      <c r="G105" s="207"/>
      <c r="H105" s="207"/>
      <c r="I105" s="208"/>
    </row>
    <row r="106" spans="1:9" ht="40.5" customHeight="1">
      <c r="A106" s="52">
        <v>24.1</v>
      </c>
      <c r="B106" s="4" t="s">
        <v>98</v>
      </c>
      <c r="C106" s="8" t="s">
        <v>7</v>
      </c>
      <c r="D106" s="11">
        <v>2</v>
      </c>
      <c r="E106" s="11"/>
      <c r="F106" s="11">
        <f t="shared" si="4"/>
        <v>0</v>
      </c>
      <c r="G106" s="13"/>
      <c r="H106" s="70"/>
      <c r="I106" s="70" t="str">
        <f>IF(F106&gt;=1,"","ไม่ผ่าน")</f>
        <v>ไม่ผ่าน</v>
      </c>
    </row>
    <row r="107" spans="1:9" ht="40.5" customHeight="1">
      <c r="A107" s="89"/>
      <c r="B107" s="14"/>
      <c r="C107" s="16"/>
      <c r="D107" s="15"/>
      <c r="E107" s="15"/>
      <c r="F107" s="15"/>
      <c r="G107" s="90"/>
      <c r="H107" s="78"/>
      <c r="I107" s="78"/>
    </row>
    <row r="108" spans="1:9" ht="75.75" customHeight="1">
      <c r="A108" s="79" t="s">
        <v>9</v>
      </c>
      <c r="B108" s="79" t="s">
        <v>8</v>
      </c>
      <c r="C108" s="79" t="s">
        <v>5</v>
      </c>
      <c r="D108" s="79" t="s">
        <v>3</v>
      </c>
      <c r="E108" s="80" t="s">
        <v>112</v>
      </c>
      <c r="F108" s="79" t="s">
        <v>2</v>
      </c>
      <c r="G108" s="79" t="s">
        <v>29</v>
      </c>
      <c r="H108" s="209" t="s">
        <v>136</v>
      </c>
      <c r="I108" s="209"/>
    </row>
    <row r="109" spans="1:9" ht="32.25" customHeight="1">
      <c r="A109" s="171" t="s">
        <v>85</v>
      </c>
      <c r="B109" s="171"/>
      <c r="C109" s="171"/>
      <c r="D109" s="171"/>
      <c r="E109" s="171"/>
      <c r="F109" s="171"/>
      <c r="G109" s="171"/>
      <c r="H109" s="171"/>
      <c r="I109" s="171"/>
    </row>
    <row r="110" spans="1:9" ht="32.25" customHeight="1">
      <c r="A110" s="210" t="s">
        <v>137</v>
      </c>
      <c r="B110" s="211"/>
      <c r="C110" s="211"/>
      <c r="D110" s="211"/>
      <c r="E110" s="211"/>
      <c r="F110" s="211"/>
      <c r="G110" s="211"/>
      <c r="H110" s="211"/>
      <c r="I110" s="212"/>
    </row>
    <row r="111" spans="1:9" ht="27" customHeight="1">
      <c r="A111" s="91">
        <v>1</v>
      </c>
      <c r="B111" s="213" t="s">
        <v>86</v>
      </c>
      <c r="C111" s="213"/>
      <c r="D111" s="213"/>
      <c r="E111" s="213"/>
      <c r="F111" s="213"/>
      <c r="G111" s="213"/>
      <c r="H111" s="213"/>
      <c r="I111" s="213"/>
    </row>
    <row r="112" spans="1:9" ht="47.25" customHeight="1">
      <c r="A112" s="53">
        <v>1.1000000000000001</v>
      </c>
      <c r="B112" s="46" t="s">
        <v>99</v>
      </c>
      <c r="C112" s="8" t="s">
        <v>7</v>
      </c>
      <c r="D112" s="11">
        <v>5</v>
      </c>
      <c r="E112" s="11"/>
      <c r="F112" s="11">
        <f t="shared" ref="F112:F113" si="5">D112*E112</f>
        <v>0</v>
      </c>
      <c r="G112" s="13"/>
      <c r="H112" s="70"/>
      <c r="I112" s="70" t="str">
        <f>IF(F112&gt;=5,"","ไม่ผ่าน")</f>
        <v>ไม่ผ่าน</v>
      </c>
    </row>
    <row r="113" spans="1:27" ht="21" customHeight="1">
      <c r="A113" s="53">
        <v>1.2</v>
      </c>
      <c r="B113" s="44" t="s">
        <v>100</v>
      </c>
      <c r="C113" s="8" t="s">
        <v>7</v>
      </c>
      <c r="D113" s="11">
        <v>5</v>
      </c>
      <c r="E113" s="11"/>
      <c r="F113" s="11">
        <f t="shared" si="5"/>
        <v>0</v>
      </c>
      <c r="G113" s="13"/>
      <c r="H113" s="70"/>
      <c r="I113" s="70" t="str">
        <f t="shared" ref="I113:I119" si="6">IF(F113&gt;=5,"","ไม่ผ่าน")</f>
        <v>ไม่ผ่าน</v>
      </c>
    </row>
    <row r="114" spans="1:27" ht="27.75" customHeight="1">
      <c r="A114" s="92">
        <v>2</v>
      </c>
      <c r="B114" s="199" t="s">
        <v>87</v>
      </c>
      <c r="C114" s="199"/>
      <c r="D114" s="199"/>
      <c r="E114" s="199"/>
      <c r="F114" s="199"/>
      <c r="G114" s="199"/>
      <c r="H114" s="199"/>
      <c r="I114" s="199"/>
    </row>
    <row r="115" spans="1:27" ht="66.75" customHeight="1">
      <c r="A115" s="53">
        <v>2.1</v>
      </c>
      <c r="B115" s="46" t="s">
        <v>101</v>
      </c>
      <c r="C115" s="8" t="s">
        <v>7</v>
      </c>
      <c r="D115" s="11">
        <v>5</v>
      </c>
      <c r="E115" s="11"/>
      <c r="F115" s="11">
        <f t="shared" ref="F115:F116" si="7">D115*E115</f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53">
        <v>2.2000000000000002</v>
      </c>
      <c r="B116" s="51" t="s">
        <v>102</v>
      </c>
      <c r="C116" s="8" t="s">
        <v>7</v>
      </c>
      <c r="D116" s="11">
        <v>5</v>
      </c>
      <c r="E116" s="11"/>
      <c r="F116" s="11">
        <f t="shared" si="7"/>
        <v>0</v>
      </c>
      <c r="G116" s="13"/>
      <c r="H116" s="70"/>
      <c r="I116" s="70" t="str">
        <f t="shared" si="6"/>
        <v>ไม่ผ่าน</v>
      </c>
    </row>
    <row r="117" spans="1:27" ht="30.75" customHeight="1">
      <c r="A117" s="93">
        <v>3</v>
      </c>
      <c r="B117" s="200" t="s">
        <v>88</v>
      </c>
      <c r="C117" s="200"/>
      <c r="D117" s="200"/>
      <c r="E117" s="200"/>
      <c r="F117" s="200"/>
      <c r="G117" s="200"/>
      <c r="H117" s="200"/>
      <c r="I117" s="200"/>
    </row>
    <row r="118" spans="1:27" ht="84" customHeight="1">
      <c r="A118" s="53">
        <v>3.1</v>
      </c>
      <c r="B118" s="51" t="s">
        <v>89</v>
      </c>
      <c r="C118" s="8" t="s">
        <v>7</v>
      </c>
      <c r="D118" s="11">
        <v>5</v>
      </c>
      <c r="E118" s="11"/>
      <c r="F118" s="11">
        <f t="shared" ref="F118:F119" si="8">D118*E118</f>
        <v>0</v>
      </c>
      <c r="G118" s="13"/>
      <c r="H118" s="70"/>
      <c r="I118" s="70" t="str">
        <f t="shared" si="6"/>
        <v>ไม่ผ่าน</v>
      </c>
    </row>
    <row r="119" spans="1:27" ht="46.5" customHeight="1">
      <c r="A119" s="53">
        <v>3.2</v>
      </c>
      <c r="B119" s="45" t="s">
        <v>90</v>
      </c>
      <c r="C119" s="8" t="s">
        <v>7</v>
      </c>
      <c r="D119" s="11">
        <v>5</v>
      </c>
      <c r="E119" s="11"/>
      <c r="F119" s="11">
        <f t="shared" si="8"/>
        <v>0</v>
      </c>
      <c r="G119" s="13"/>
      <c r="H119" s="70"/>
      <c r="I119" s="70" t="str">
        <f t="shared" si="6"/>
        <v>ไม่ผ่าน</v>
      </c>
    </row>
    <row r="120" spans="1:27" ht="20.25">
      <c r="A120" s="54"/>
      <c r="B120" s="43"/>
      <c r="C120" s="18"/>
      <c r="D120" s="17"/>
      <c r="E120" s="17"/>
      <c r="F120" s="17"/>
      <c r="G120" s="47"/>
    </row>
    <row r="121" spans="1:27" ht="24.75" customHeight="1">
      <c r="A121" s="201" t="s">
        <v>33</v>
      </c>
      <c r="B121" s="202"/>
      <c r="C121" s="203" t="s">
        <v>5</v>
      </c>
      <c r="D121" s="204"/>
      <c r="E121" s="205"/>
      <c r="F121" s="69" t="s">
        <v>32</v>
      </c>
      <c r="G121" s="69" t="s">
        <v>50</v>
      </c>
      <c r="H121" s="214" t="s">
        <v>142</v>
      </c>
      <c r="I121" s="215"/>
      <c r="J121" s="219" t="s">
        <v>29</v>
      </c>
      <c r="K121" s="219"/>
      <c r="L121" s="219"/>
    </row>
    <row r="122" spans="1:27" ht="19.5" customHeight="1">
      <c r="A122" s="201"/>
      <c r="B122" s="202"/>
      <c r="C122" s="9" t="s">
        <v>6</v>
      </c>
      <c r="D122" s="12" t="s">
        <v>107</v>
      </c>
      <c r="E122" s="12"/>
      <c r="F122" s="13">
        <f>SUM(F32,F33,F35,F36,F41:F44,F49:F51,F53:F56,F60:F61,F63:F64,F69:F70,F74:F75,F77,F80:F81,F83:F84,F86:F87,F89,F93:F94,F100)</f>
        <v>0</v>
      </c>
      <c r="G122" s="19">
        <f>(F122/100)</f>
        <v>0</v>
      </c>
      <c r="H122" s="96" t="str">
        <f>IF(G122&gt;=34%,"ผ่าน","")</f>
        <v/>
      </c>
      <c r="I122" s="70" t="str">
        <f>IF(G122&lt;34%,"ไม่ผ่าน","")</f>
        <v>ไม่ผ่าน</v>
      </c>
      <c r="J122" s="220" t="s">
        <v>139</v>
      </c>
      <c r="K122" s="220"/>
      <c r="L122" s="220"/>
    </row>
    <row r="123" spans="1:27" ht="18" customHeight="1">
      <c r="A123" s="201"/>
      <c r="B123" s="202"/>
      <c r="C123" s="8" t="s">
        <v>7</v>
      </c>
      <c r="D123" s="12" t="s">
        <v>108</v>
      </c>
      <c r="E123" s="12"/>
      <c r="F123" s="13">
        <f>SUM(F37,F39,F45,F46,F47,F57:F58,F65,F67,F72,F78,F91,F96,F97:F98,F102,F104,F106)</f>
        <v>0</v>
      </c>
      <c r="G123" s="19">
        <f>F123/100</f>
        <v>0</v>
      </c>
      <c r="H123" s="96" t="str">
        <f>IF(G123&gt;=20%,"ผ่าน","")</f>
        <v/>
      </c>
      <c r="I123" s="70" t="str">
        <f>IF(G123&lt;19%,"ไม่ผ่าน","")</f>
        <v>ไม่ผ่าน</v>
      </c>
      <c r="J123" s="220" t="s">
        <v>140</v>
      </c>
      <c r="K123" s="220"/>
      <c r="L123" s="220"/>
    </row>
    <row r="124" spans="1:27" ht="18" customHeight="1">
      <c r="A124" s="201"/>
      <c r="B124" s="202"/>
      <c r="C124" s="8"/>
      <c r="D124" s="217" t="s">
        <v>146</v>
      </c>
      <c r="E124" s="218"/>
      <c r="F124" s="13">
        <f>SUM(F112+F113+F115+F116+F118+F119)</f>
        <v>0</v>
      </c>
      <c r="G124" s="19">
        <f>F124/100</f>
        <v>0</v>
      </c>
      <c r="H124" s="96" t="str">
        <f>IF(G124&gt;=16%,"ผ่าน","")</f>
        <v/>
      </c>
      <c r="I124" s="70" t="str">
        <f>IF(G124&lt;=15%,"ไม่ผ่าน","")</f>
        <v>ไม่ผ่าน</v>
      </c>
      <c r="J124" s="220" t="s">
        <v>141</v>
      </c>
      <c r="K124" s="220"/>
      <c r="L124" s="220"/>
    </row>
    <row r="125" spans="1:27" ht="23.25" customHeight="1">
      <c r="A125" s="201"/>
      <c r="B125" s="202"/>
      <c r="C125" s="216" t="s">
        <v>31</v>
      </c>
      <c r="D125" s="216"/>
      <c r="E125" s="94"/>
      <c r="F125" s="94">
        <f>SUM(F122:F124)</f>
        <v>0</v>
      </c>
      <c r="G125" s="95">
        <f>SUM(G122:G124)</f>
        <v>0</v>
      </c>
      <c r="H125" s="221" t="s">
        <v>109</v>
      </c>
      <c r="I125" s="222"/>
      <c r="J125" s="219" t="s">
        <v>29</v>
      </c>
      <c r="K125" s="219"/>
      <c r="L125" s="219"/>
    </row>
    <row r="126" spans="1:27">
      <c r="A126" s="1"/>
      <c r="H126" s="1"/>
      <c r="I126" s="98" t="str">
        <f>I122</f>
        <v>ไม่ผ่าน</v>
      </c>
      <c r="J126" s="1" t="s">
        <v>143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144</v>
      </c>
      <c r="Z127" s="1" t="s">
        <v>147</v>
      </c>
      <c r="AA127" s="1" t="s">
        <v>148</v>
      </c>
    </row>
    <row r="128" spans="1:27">
      <c r="A128" s="1"/>
      <c r="I128" s="98" t="str">
        <f>I124</f>
        <v>ไม่ผ่าน</v>
      </c>
      <c r="J128" s="1" t="s">
        <v>145</v>
      </c>
      <c r="Z128" s="1" t="s">
        <v>147</v>
      </c>
      <c r="AA128" s="1" t="s">
        <v>148</v>
      </c>
    </row>
    <row r="129" spans="9:11" ht="20.25">
      <c r="I129" s="48"/>
      <c r="J129" s="97" t="s">
        <v>110</v>
      </c>
    </row>
    <row r="130" spans="9:11">
      <c r="K130" s="1" t="s">
        <v>105</v>
      </c>
    </row>
    <row r="131" spans="9:11">
      <c r="J131" s="55"/>
      <c r="K131" s="1" t="s">
        <v>106</v>
      </c>
    </row>
    <row r="132" spans="9:11">
      <c r="J132" s="48"/>
    </row>
    <row r="133" spans="9:11">
      <c r="J133" s="48"/>
    </row>
  </sheetData>
  <mergeCells count="55">
    <mergeCell ref="J121:L121"/>
    <mergeCell ref="J122:L122"/>
    <mergeCell ref="J123:L123"/>
    <mergeCell ref="J124:L124"/>
    <mergeCell ref="H125:I125"/>
    <mergeCell ref="J125:L125"/>
    <mergeCell ref="B103:I103"/>
    <mergeCell ref="B114:I114"/>
    <mergeCell ref="B117:I117"/>
    <mergeCell ref="A121:B125"/>
    <mergeCell ref="C121:E121"/>
    <mergeCell ref="B105:I105"/>
    <mergeCell ref="A109:I109"/>
    <mergeCell ref="H108:I108"/>
    <mergeCell ref="A110:I110"/>
    <mergeCell ref="B111:I111"/>
    <mergeCell ref="H121:I121"/>
    <mergeCell ref="C125:D125"/>
    <mergeCell ref="D124:E124"/>
    <mergeCell ref="B90:I90"/>
    <mergeCell ref="B92:I92"/>
    <mergeCell ref="B95:I95"/>
    <mergeCell ref="B101:I101"/>
    <mergeCell ref="B99:I99"/>
    <mergeCell ref="B76:I76"/>
    <mergeCell ref="B79:I79"/>
    <mergeCell ref="B82:I82"/>
    <mergeCell ref="B85:I85"/>
    <mergeCell ref="B88:I88"/>
    <mergeCell ref="B62:I62"/>
    <mergeCell ref="B66:I66"/>
    <mergeCell ref="B68:I68"/>
    <mergeCell ref="B71:I71"/>
    <mergeCell ref="B73:I73"/>
    <mergeCell ref="B40:I40"/>
    <mergeCell ref="B48:I48"/>
    <mergeCell ref="B52:I52"/>
    <mergeCell ref="B59:I59"/>
    <mergeCell ref="B34:I34"/>
    <mergeCell ref="B38:I38"/>
    <mergeCell ref="B2:H2"/>
    <mergeCell ref="A1:H1"/>
    <mergeCell ref="A3:H3"/>
    <mergeCell ref="B31:I31"/>
    <mergeCell ref="A29:I29"/>
    <mergeCell ref="E30:I30"/>
    <mergeCell ref="B30:C30"/>
    <mergeCell ref="A7:H7"/>
    <mergeCell ref="A9:H9"/>
    <mergeCell ref="A13:H13"/>
    <mergeCell ref="A5:H5"/>
    <mergeCell ref="A6:H6"/>
    <mergeCell ref="A18:H18"/>
    <mergeCell ref="A21:H21"/>
    <mergeCell ref="A24:H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AA132"/>
  <sheetViews>
    <sheetView topLeftCell="A110" zoomScale="70" zoomScaleNormal="70" workbookViewId="0">
      <selection activeCell="E93" sqref="E9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ตารางสรุปคะแนน!B8</f>
        <v>สำนักงานสรรพสามิตพื้นที่ตรังสาขาเมืองตรัง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AA132"/>
  <sheetViews>
    <sheetView topLeftCell="A113" zoomScale="70" zoomScaleNormal="70" workbookViewId="0">
      <selection activeCell="E118" sqref="E118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ตารางสรุปคะแนน!B9</f>
        <v>สำนักงานสรรพสามิตพื้นที่ตรังสาขากันตัง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ตารางสรุปคะแนน!B11</f>
        <v>สำนักงานสรรสพามิตพื้นที่ปัตตานี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ตารางสรุปคะแนน!B12</f>
        <v xml:space="preserve">สำนักงานสรรพสามิตพื้นที่ปัตตานีสาขาเมือง 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AA132"/>
  <sheetViews>
    <sheetView topLeftCell="A107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7" t="s">
        <v>149</v>
      </c>
      <c r="B1" s="168"/>
      <c r="C1" s="168"/>
      <c r="D1" s="168"/>
      <c r="E1" s="168"/>
      <c r="F1" s="168"/>
      <c r="G1" s="168"/>
      <c r="H1" s="168"/>
    </row>
    <row r="2" spans="1:8" ht="55.5" customHeight="1">
      <c r="A2" s="68" t="s">
        <v>34</v>
      </c>
      <c r="B2" s="166" t="str">
        <f>ตารางสรุปคะแนน!B13</f>
        <v>สำนักงานสรรพสามิตพื้นที่ปัตตานีสาขามายอ</v>
      </c>
      <c r="C2" s="166"/>
      <c r="D2" s="166"/>
      <c r="E2" s="166"/>
      <c r="F2" s="166"/>
      <c r="G2" s="166"/>
      <c r="H2" s="166"/>
    </row>
    <row r="3" spans="1:8" ht="30.75">
      <c r="A3" s="169" t="s">
        <v>130</v>
      </c>
      <c r="B3" s="169"/>
      <c r="C3" s="169"/>
      <c r="D3" s="169"/>
      <c r="E3" s="169"/>
      <c r="F3" s="169"/>
      <c r="G3" s="169"/>
      <c r="H3" s="169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9" t="s">
        <v>119</v>
      </c>
      <c r="B5" s="180"/>
      <c r="C5" s="180"/>
      <c r="D5" s="180"/>
      <c r="E5" s="180"/>
      <c r="F5" s="180"/>
      <c r="G5" s="180"/>
      <c r="H5" s="180"/>
    </row>
    <row r="6" spans="1:8" s="50" customFormat="1" ht="30.75" customHeight="1">
      <c r="A6" s="181" t="s">
        <v>138</v>
      </c>
      <c r="B6" s="182"/>
      <c r="C6" s="182"/>
      <c r="D6" s="182"/>
      <c r="E6" s="182"/>
      <c r="F6" s="182"/>
      <c r="G6" s="182"/>
      <c r="H6" s="182"/>
    </row>
    <row r="7" spans="1:8" s="50" customFormat="1" ht="28.5" customHeight="1">
      <c r="A7" s="175" t="s">
        <v>120</v>
      </c>
      <c r="B7" s="175"/>
      <c r="C7" s="175"/>
      <c r="D7" s="175"/>
      <c r="E7" s="175"/>
      <c r="F7" s="175"/>
      <c r="G7" s="175"/>
      <c r="H7" s="175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6" t="s">
        <v>121</v>
      </c>
      <c r="B9" s="177"/>
      <c r="C9" s="177"/>
      <c r="D9" s="177"/>
      <c r="E9" s="177"/>
      <c r="F9" s="177"/>
      <c r="G9" s="177"/>
      <c r="H9" s="178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6" t="s">
        <v>123</v>
      </c>
      <c r="B13" s="177"/>
      <c r="C13" s="177"/>
      <c r="D13" s="177"/>
      <c r="E13" s="177"/>
      <c r="F13" s="177"/>
      <c r="G13" s="177"/>
      <c r="H13" s="178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6" t="s">
        <v>124</v>
      </c>
      <c r="B18" s="177"/>
      <c r="C18" s="177"/>
      <c r="D18" s="177"/>
      <c r="E18" s="177"/>
      <c r="F18" s="177"/>
      <c r="G18" s="177"/>
      <c r="H18" s="178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6" t="s">
        <v>125</v>
      </c>
      <c r="B21" s="177"/>
      <c r="C21" s="177"/>
      <c r="D21" s="177"/>
      <c r="E21" s="177"/>
      <c r="F21" s="177"/>
      <c r="G21" s="177"/>
      <c r="H21" s="178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83" t="s">
        <v>126</v>
      </c>
      <c r="B24" s="184"/>
      <c r="C24" s="184"/>
      <c r="D24" s="184"/>
      <c r="E24" s="184"/>
      <c r="F24" s="184"/>
      <c r="G24" s="184"/>
      <c r="H24" s="185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71" t="s">
        <v>111</v>
      </c>
      <c r="B28" s="171"/>
      <c r="C28" s="171"/>
      <c r="D28" s="171"/>
      <c r="E28" s="171"/>
      <c r="F28" s="171"/>
      <c r="G28" s="171"/>
      <c r="H28" s="171"/>
      <c r="I28" s="171"/>
    </row>
    <row r="29" spans="1:9" ht="68.25" customHeight="1">
      <c r="A29" s="71" t="s">
        <v>6</v>
      </c>
      <c r="B29" s="173" t="s">
        <v>129</v>
      </c>
      <c r="C29" s="174"/>
      <c r="D29" s="72" t="s">
        <v>7</v>
      </c>
      <c r="E29" s="172" t="s">
        <v>133</v>
      </c>
      <c r="F29" s="172"/>
      <c r="G29" s="172"/>
      <c r="H29" s="172"/>
      <c r="I29" s="172"/>
    </row>
    <row r="30" spans="1:9" ht="26.25" customHeight="1">
      <c r="A30" s="84">
        <v>1</v>
      </c>
      <c r="B30" s="170" t="s">
        <v>0</v>
      </c>
      <c r="C30" s="170"/>
      <c r="D30" s="170"/>
      <c r="E30" s="170"/>
      <c r="F30" s="170"/>
      <c r="G30" s="170"/>
      <c r="H30" s="170"/>
      <c r="I30" s="170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9" t="s">
        <v>1</v>
      </c>
      <c r="C33" s="189"/>
      <c r="D33" s="189"/>
      <c r="E33" s="189"/>
      <c r="F33" s="189"/>
      <c r="G33" s="189"/>
      <c r="H33" s="189"/>
      <c r="I33" s="189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90" t="s">
        <v>4</v>
      </c>
      <c r="C37" s="191"/>
      <c r="D37" s="191"/>
      <c r="E37" s="191"/>
      <c r="F37" s="191"/>
      <c r="G37" s="191"/>
      <c r="H37" s="191"/>
      <c r="I37" s="192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6" t="s">
        <v>10</v>
      </c>
      <c r="C39" s="187"/>
      <c r="D39" s="187"/>
      <c r="E39" s="187"/>
      <c r="F39" s="187"/>
      <c r="G39" s="187"/>
      <c r="H39" s="187"/>
      <c r="I39" s="188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6" t="s">
        <v>13</v>
      </c>
      <c r="C47" s="187"/>
      <c r="D47" s="187"/>
      <c r="E47" s="187"/>
      <c r="F47" s="187"/>
      <c r="G47" s="187"/>
      <c r="H47" s="187"/>
      <c r="I47" s="188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6" t="s">
        <v>92</v>
      </c>
      <c r="C51" s="187"/>
      <c r="D51" s="187"/>
      <c r="E51" s="187"/>
      <c r="F51" s="187"/>
      <c r="G51" s="187"/>
      <c r="H51" s="187"/>
      <c r="I51" s="188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6" t="s">
        <v>26</v>
      </c>
      <c r="C58" s="187"/>
      <c r="D58" s="187"/>
      <c r="E58" s="187"/>
      <c r="F58" s="187"/>
      <c r="G58" s="187"/>
      <c r="H58" s="187"/>
      <c r="I58" s="188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6" t="s">
        <v>24</v>
      </c>
      <c r="C61" s="187"/>
      <c r="D61" s="187"/>
      <c r="E61" s="187"/>
      <c r="F61" s="187"/>
      <c r="G61" s="187"/>
      <c r="H61" s="187"/>
      <c r="I61" s="188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93" t="s">
        <v>22</v>
      </c>
      <c r="C65" s="194"/>
      <c r="D65" s="194"/>
      <c r="E65" s="194"/>
      <c r="F65" s="194"/>
      <c r="G65" s="194"/>
      <c r="H65" s="194"/>
      <c r="I65" s="195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93" t="s">
        <v>21</v>
      </c>
      <c r="C67" s="194"/>
      <c r="D67" s="194"/>
      <c r="E67" s="194"/>
      <c r="F67" s="194"/>
      <c r="G67" s="194"/>
      <c r="H67" s="194"/>
      <c r="I67" s="195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6" t="s">
        <v>20</v>
      </c>
      <c r="C70" s="197"/>
      <c r="D70" s="197"/>
      <c r="E70" s="197"/>
      <c r="F70" s="197"/>
      <c r="G70" s="197"/>
      <c r="H70" s="197"/>
      <c r="I70" s="198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6" t="s">
        <v>73</v>
      </c>
      <c r="C72" s="187"/>
      <c r="D72" s="187"/>
      <c r="E72" s="187"/>
      <c r="F72" s="187"/>
      <c r="G72" s="187"/>
      <c r="H72" s="187"/>
      <c r="I72" s="188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93" t="s">
        <v>74</v>
      </c>
      <c r="C75" s="194"/>
      <c r="D75" s="194"/>
      <c r="E75" s="194"/>
      <c r="F75" s="194"/>
      <c r="G75" s="194"/>
      <c r="H75" s="194"/>
      <c r="I75" s="195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93" t="s">
        <v>18</v>
      </c>
      <c r="C78" s="194"/>
      <c r="D78" s="194"/>
      <c r="E78" s="194"/>
      <c r="F78" s="194"/>
      <c r="G78" s="194"/>
      <c r="H78" s="194"/>
      <c r="I78" s="195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93" t="s">
        <v>28</v>
      </c>
      <c r="C81" s="194"/>
      <c r="D81" s="194"/>
      <c r="E81" s="194"/>
      <c r="F81" s="194"/>
      <c r="G81" s="194"/>
      <c r="H81" s="194"/>
      <c r="I81" s="195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93" t="s">
        <v>78</v>
      </c>
      <c r="C84" s="194"/>
      <c r="D84" s="194"/>
      <c r="E84" s="194"/>
      <c r="F84" s="194"/>
      <c r="G84" s="194"/>
      <c r="H84" s="194"/>
      <c r="I84" s="195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93" t="s">
        <v>17</v>
      </c>
      <c r="C87" s="194"/>
      <c r="D87" s="194"/>
      <c r="E87" s="194"/>
      <c r="F87" s="194"/>
      <c r="G87" s="194"/>
      <c r="H87" s="194"/>
      <c r="I87" s="195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93" t="s">
        <v>59</v>
      </c>
      <c r="C89" s="194"/>
      <c r="D89" s="194"/>
      <c r="E89" s="194"/>
      <c r="F89" s="194"/>
      <c r="G89" s="194"/>
      <c r="H89" s="194"/>
      <c r="I89" s="195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6" t="s">
        <v>79</v>
      </c>
      <c r="C91" s="187"/>
      <c r="D91" s="187"/>
      <c r="E91" s="187"/>
      <c r="F91" s="187"/>
      <c r="G91" s="187"/>
      <c r="H91" s="187"/>
      <c r="I91" s="188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93" t="s">
        <v>15</v>
      </c>
      <c r="C94" s="194"/>
      <c r="D94" s="194"/>
      <c r="E94" s="194"/>
      <c r="F94" s="194"/>
      <c r="G94" s="194"/>
      <c r="H94" s="194"/>
      <c r="I94" s="195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6" t="s">
        <v>27</v>
      </c>
      <c r="C98" s="187"/>
      <c r="D98" s="187"/>
      <c r="E98" s="187"/>
      <c r="F98" s="187"/>
      <c r="G98" s="187"/>
      <c r="H98" s="187"/>
      <c r="I98" s="188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6" t="s">
        <v>81</v>
      </c>
      <c r="C100" s="187"/>
      <c r="D100" s="187"/>
      <c r="E100" s="187"/>
      <c r="F100" s="187"/>
      <c r="G100" s="187"/>
      <c r="H100" s="187"/>
      <c r="I100" s="188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93" t="s">
        <v>83</v>
      </c>
      <c r="C102" s="194"/>
      <c r="D102" s="194"/>
      <c r="E102" s="194"/>
      <c r="F102" s="194"/>
      <c r="G102" s="194"/>
      <c r="H102" s="194"/>
      <c r="I102" s="195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6" t="s">
        <v>16</v>
      </c>
      <c r="C104" s="207"/>
      <c r="D104" s="207"/>
      <c r="E104" s="207"/>
      <c r="F104" s="207"/>
      <c r="G104" s="207"/>
      <c r="H104" s="207"/>
      <c r="I104" s="208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9" t="s">
        <v>136</v>
      </c>
      <c r="I107" s="209"/>
    </row>
    <row r="108" spans="1:9" ht="32.25" customHeight="1">
      <c r="A108" s="171" t="s">
        <v>85</v>
      </c>
      <c r="B108" s="171"/>
      <c r="C108" s="171"/>
      <c r="D108" s="171"/>
      <c r="E108" s="171"/>
      <c r="F108" s="171"/>
      <c r="G108" s="171"/>
      <c r="H108" s="171"/>
      <c r="I108" s="171"/>
    </row>
    <row r="109" spans="1:9" ht="32.25" customHeight="1">
      <c r="A109" s="210" t="s">
        <v>137</v>
      </c>
      <c r="B109" s="211"/>
      <c r="C109" s="211"/>
      <c r="D109" s="211"/>
      <c r="E109" s="211"/>
      <c r="F109" s="211"/>
      <c r="G109" s="211"/>
      <c r="H109" s="211"/>
      <c r="I109" s="212"/>
    </row>
    <row r="110" spans="1:9" ht="27" customHeight="1">
      <c r="A110" s="91">
        <v>1</v>
      </c>
      <c r="B110" s="213" t="s">
        <v>86</v>
      </c>
      <c r="C110" s="213"/>
      <c r="D110" s="213"/>
      <c r="E110" s="213"/>
      <c r="F110" s="213"/>
      <c r="G110" s="213"/>
      <c r="H110" s="213"/>
      <c r="I110" s="213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9" t="s">
        <v>87</v>
      </c>
      <c r="C113" s="199"/>
      <c r="D113" s="199"/>
      <c r="E113" s="199"/>
      <c r="F113" s="199"/>
      <c r="G113" s="199"/>
      <c r="H113" s="199"/>
      <c r="I113" s="199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200" t="s">
        <v>88</v>
      </c>
      <c r="C116" s="200"/>
      <c r="D116" s="200"/>
      <c r="E116" s="200"/>
      <c r="F116" s="200"/>
      <c r="G116" s="200"/>
      <c r="H116" s="200"/>
      <c r="I116" s="200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201" t="s">
        <v>33</v>
      </c>
      <c r="B120" s="202"/>
      <c r="C120" s="203" t="s">
        <v>5</v>
      </c>
      <c r="D120" s="204"/>
      <c r="E120" s="205"/>
      <c r="F120" s="69" t="s">
        <v>32</v>
      </c>
      <c r="G120" s="69" t="s">
        <v>50</v>
      </c>
      <c r="H120" s="214" t="s">
        <v>142</v>
      </c>
      <c r="I120" s="215"/>
      <c r="J120" s="219" t="s">
        <v>29</v>
      </c>
      <c r="K120" s="219"/>
      <c r="L120" s="219"/>
    </row>
    <row r="121" spans="1:27" ht="19.5" customHeight="1">
      <c r="A121" s="201"/>
      <c r="B121" s="202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20" t="s">
        <v>139</v>
      </c>
      <c r="K121" s="220"/>
      <c r="L121" s="220"/>
    </row>
    <row r="122" spans="1:27" ht="18" customHeight="1">
      <c r="A122" s="201"/>
      <c r="B122" s="202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20" t="s">
        <v>140</v>
      </c>
      <c r="K122" s="220"/>
      <c r="L122" s="220"/>
    </row>
    <row r="123" spans="1:27" ht="18" customHeight="1">
      <c r="A123" s="201"/>
      <c r="B123" s="202"/>
      <c r="C123" s="8"/>
      <c r="D123" s="217" t="s">
        <v>146</v>
      </c>
      <c r="E123" s="218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20" t="s">
        <v>141</v>
      </c>
      <c r="K123" s="220"/>
      <c r="L123" s="220"/>
    </row>
    <row r="124" spans="1:27" ht="23.25" customHeight="1">
      <c r="A124" s="201"/>
      <c r="B124" s="202"/>
      <c r="C124" s="216" t="s">
        <v>31</v>
      </c>
      <c r="D124" s="216"/>
      <c r="E124" s="94"/>
      <c r="F124" s="94">
        <f>SUM(F121:F123)</f>
        <v>0</v>
      </c>
      <c r="G124" s="95">
        <f>SUM(G121:G123)</f>
        <v>0</v>
      </c>
      <c r="H124" s="221" t="s">
        <v>109</v>
      </c>
      <c r="I124" s="222"/>
      <c r="J124" s="219" t="s">
        <v>29</v>
      </c>
      <c r="K124" s="219"/>
      <c r="L124" s="219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21</vt:i4>
      </vt:variant>
    </vt:vector>
  </HeadingPairs>
  <TitlesOfParts>
    <vt:vector size="45" baseType="lpstr">
      <vt:lpstr>cover</vt:lpstr>
      <vt:lpstr>วิธีการตรวจประเมิน</vt:lpstr>
      <vt:lpstr>ตารางสรุปคะแนน</vt:lpstr>
      <vt:lpstr>ตรัง</vt:lpstr>
      <vt:lpstr>ตรัง สาขาเมือง</vt:lpstr>
      <vt:lpstr>ตรัง สาขากันตัง</vt:lpstr>
      <vt:lpstr>ปัตตานี</vt:lpstr>
      <vt:lpstr>ปัตตานี สาขาเมือง</vt:lpstr>
      <vt:lpstr>ปัตตานี สาขามายอ</vt:lpstr>
      <vt:lpstr>ยะลา</vt:lpstr>
      <vt:lpstr>ยะลา สาขาเมือง</vt:lpstr>
      <vt:lpstr>ยะลา สาขาเบตง</vt:lpstr>
      <vt:lpstr>พัทลุง</vt:lpstr>
      <vt:lpstr>พัทลุง สาขาเมือง</vt:lpstr>
      <vt:lpstr>พัทลุง สาขาตะโหมด</vt:lpstr>
      <vt:lpstr>นราธิวาส</vt:lpstr>
      <vt:lpstr>นราธิวาส สาขาเมือง</vt:lpstr>
      <vt:lpstr>นราธิวาส สาขาระแงะ</vt:lpstr>
      <vt:lpstr>นราธิวาส สาขาสุไหงโกลก</vt:lpstr>
      <vt:lpstr>สงขลา</vt:lpstr>
      <vt:lpstr>สงขลา สาขาเมือง</vt:lpstr>
      <vt:lpstr>สงขลา สาขาหาดใหญ่</vt:lpstr>
      <vt:lpstr>สงขลา สาขาสะเดา</vt:lpstr>
      <vt:lpstr>สตูล</vt:lpstr>
      <vt:lpstr>ตรัง!Print_Titles</vt:lpstr>
      <vt:lpstr>'ตรัง สาขากันตัง'!Print_Titles</vt:lpstr>
      <vt:lpstr>'ตรัง สาขาเมือง'!Print_Titles</vt:lpstr>
      <vt:lpstr>นราธิวาส!Print_Titles</vt:lpstr>
      <vt:lpstr>'นราธิวาส สาขาเมือง'!Print_Titles</vt:lpstr>
      <vt:lpstr>'นราธิวาส สาขาระแงะ'!Print_Titles</vt:lpstr>
      <vt:lpstr>'นราธิวาส สาขาสุไหงโกลก'!Print_Titles</vt:lpstr>
      <vt:lpstr>ปัตตานี!Print_Titles</vt:lpstr>
      <vt:lpstr>'ปัตตานี สาขามายอ'!Print_Titles</vt:lpstr>
      <vt:lpstr>'ปัตตานี สาขาเมือง'!Print_Titles</vt:lpstr>
      <vt:lpstr>พัทลุง!Print_Titles</vt:lpstr>
      <vt:lpstr>'พัทลุง สาขาตะโหมด'!Print_Titles</vt:lpstr>
      <vt:lpstr>'พัทลุง สาขาเมือง'!Print_Titles</vt:lpstr>
      <vt:lpstr>ยะลา!Print_Titles</vt:lpstr>
      <vt:lpstr>'ยะลา สาขาเบตง'!Print_Titles</vt:lpstr>
      <vt:lpstr>'ยะลา สาขาเมือง'!Print_Titles</vt:lpstr>
      <vt:lpstr>สงขลา!Print_Titles</vt:lpstr>
      <vt:lpstr>'สงขลา สาขาเมือง'!Print_Titles</vt:lpstr>
      <vt:lpstr>'สงขลา สาขาสะเดา'!Print_Titles</vt:lpstr>
      <vt:lpstr>'สงขลา สาขาหาดใหญ่'!Print_Titles</vt:lpstr>
      <vt:lpstr>สตูล!Print_Titles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cp:lastPrinted>2019-07-22T03:53:23Z</cp:lastPrinted>
  <dcterms:created xsi:type="dcterms:W3CDTF">2018-02-27T06:19:26Z</dcterms:created>
  <dcterms:modified xsi:type="dcterms:W3CDTF">2019-08-01T09:14:11Z</dcterms:modified>
</cp:coreProperties>
</file>